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Budet-2016-17" sheetId="1" r:id="rId1"/>
    <sheet name="Annexure" sheetId="2" r:id="rId2"/>
    <sheet name="Annexure-I with Achievement " sheetId="3" r:id="rId3"/>
  </sheets>
  <definedNames>
    <definedName name="_xlnm.Print_Titles" localSheetId="1">'Annexure'!$1:$4</definedName>
  </definedNames>
  <calcPr fullCalcOnLoad="1"/>
</workbook>
</file>

<file path=xl/sharedStrings.xml><?xml version="1.0" encoding="utf-8"?>
<sst xmlns="http://schemas.openxmlformats.org/spreadsheetml/2006/main" count="3190" uniqueCount="832">
  <si>
    <t>Annual work plan &amp; Budget 0f OPELIP for the year 2016-17</t>
  </si>
  <si>
    <t>Code</t>
  </si>
  <si>
    <t>Sl No.</t>
  </si>
  <si>
    <t>Component/ Sub-component/Activity</t>
  </si>
  <si>
    <t>Indicators</t>
  </si>
  <si>
    <t>Unit</t>
  </si>
  <si>
    <t>Unit Cost (INR  in Lakhs)</t>
  </si>
  <si>
    <t>AWPB for 2016-17</t>
  </si>
  <si>
    <t>Achievement</t>
  </si>
  <si>
    <t>Target</t>
  </si>
  <si>
    <t>Remarks</t>
  </si>
  <si>
    <t>Funding Source</t>
  </si>
  <si>
    <t>Apprisal</t>
  </si>
  <si>
    <t>RIMS</t>
  </si>
  <si>
    <t>No of units</t>
  </si>
  <si>
    <t>Total (INR in Lakhs)</t>
  </si>
  <si>
    <t>Q1</t>
  </si>
  <si>
    <t>Q2</t>
  </si>
  <si>
    <t>Q3</t>
  </si>
  <si>
    <t>Q4</t>
  </si>
  <si>
    <t>% IFAD</t>
  </si>
  <si>
    <t>%GoO</t>
  </si>
  <si>
    <t>%Benificiary</t>
  </si>
  <si>
    <t>Total</t>
  </si>
  <si>
    <t>Component 1: Community Empowerment</t>
  </si>
  <si>
    <t>Sub- Component 1.1:   Community Institutions Development</t>
  </si>
  <si>
    <t xml:space="preserve"> Service provider contracts (NGO)</t>
  </si>
  <si>
    <t>No. FNGO to be engaged</t>
  </si>
  <si>
    <t>MPA</t>
  </si>
  <si>
    <t>1A</t>
  </si>
  <si>
    <t>Engagement  of the MPWs</t>
  </si>
  <si>
    <t>No. of MPWs engaged</t>
  </si>
  <si>
    <t>pers_month</t>
  </si>
  <si>
    <t>PMU &amp; MPA Staff Exposure and Training</t>
  </si>
  <si>
    <t>Programme concept &amp; orientation, Exposure vist of PMU &amp; MPA staffs</t>
  </si>
  <si>
    <t>pers_days</t>
  </si>
  <si>
    <t xml:space="preserve"> NGO staff Exposure and Training</t>
  </si>
  <si>
    <t>Capacity building of ToTs (NGO Staff )</t>
  </si>
  <si>
    <t>CRP training</t>
  </si>
  <si>
    <t>Capacity building of  CRP s  By ToTs)</t>
  </si>
  <si>
    <t>TOT Training module</t>
  </si>
  <si>
    <t>RNGO to be engaged for Capacity Building &amp; traing to TOT on 4 different modules</t>
  </si>
  <si>
    <t>pers_MPA/person/session</t>
  </si>
  <si>
    <t>Training VDA &amp; VDC members on Perparation DVP</t>
  </si>
  <si>
    <t>One adult  male &amp;  female member from every HH in VDA and 2(males &amp; females) in VDC.</t>
  </si>
  <si>
    <t>Village</t>
  </si>
  <si>
    <t>Entry point interventions</t>
  </si>
  <si>
    <t>One common activity per village  identified by VDA / VDC</t>
  </si>
  <si>
    <t>Sub- Component 1.2:  Stregthening SHGs and Rural Finance</t>
  </si>
  <si>
    <t>SHG formation &amp; strengthening</t>
  </si>
  <si>
    <t>Formation and strengthening of SHG, with Maping,audit &amp; supply of materials</t>
  </si>
  <si>
    <t>TOT to NGO staff including CRPs</t>
  </si>
  <si>
    <t>2A</t>
  </si>
  <si>
    <t>SHG functioning, Training on financial literacy and gender</t>
  </si>
  <si>
    <t>Training of CRPs ,SHG members &amp;Village volunters</t>
  </si>
  <si>
    <t>batch, per CRP and per person</t>
  </si>
  <si>
    <t>Rural Finance</t>
  </si>
  <si>
    <t>3A</t>
  </si>
  <si>
    <t>Capacity building of GPLF</t>
  </si>
  <si>
    <t>3B</t>
  </si>
  <si>
    <t>Funding support to SHG</t>
  </si>
  <si>
    <t>Pro-poor Fund, VRF1st &amp; 2nd  instalment &amp; CIF 1st Instlment</t>
  </si>
  <si>
    <t>member/ GPLF</t>
  </si>
  <si>
    <t>3C</t>
  </si>
  <si>
    <t>Pilot on women cooperative</t>
  </si>
  <si>
    <t>Fisibility study and exposure visit with filling of the gaps</t>
  </si>
  <si>
    <t>study/ per person /per year</t>
  </si>
  <si>
    <t>Nutrition and social issues</t>
  </si>
  <si>
    <t>4A</t>
  </si>
  <si>
    <t>Dal Poshak banks</t>
  </si>
  <si>
    <t xml:space="preserve">Training to CRPs &amp; SHGs and  dal bank equipment </t>
  </si>
  <si>
    <t>Per SHG</t>
  </si>
  <si>
    <t>4B</t>
  </si>
  <si>
    <t>Marriage incentives /m</t>
  </si>
  <si>
    <t>Late marriage incentives to girls</t>
  </si>
  <si>
    <t>person</t>
  </si>
  <si>
    <t>Component  2:   Natural Resources mangementa nd Livelihood Improvemnet</t>
  </si>
  <si>
    <t>Sub- Component  2.1: Natural Resource Management</t>
  </si>
  <si>
    <t xml:space="preserve">Agriculture Training /a </t>
  </si>
  <si>
    <t>Training on Cereal crops SRI for rice, millet, Pulses, oilseeds, tuber crops, Horticulture</t>
  </si>
  <si>
    <t xml:space="preserve">Land Rights Allocation: RNGO /e </t>
  </si>
  <si>
    <t>Training,workshop, review meetings, Identification of the Landless, mapping land allocation HR costs- field level &amp; RNGO level</t>
  </si>
  <si>
    <t>LS</t>
  </si>
  <si>
    <t xml:space="preserve">Natural Resource Management </t>
  </si>
  <si>
    <t xml:space="preserve">Land treatment, Irrigation structures, Horticulture plantation, Cereal / millets crops development &amp; Pulses, oilseeds, tubers development </t>
  </si>
  <si>
    <t>Ha/Structure/ village</t>
  </si>
  <si>
    <t>Sub- Component  2.2. Food and Nutrition Security</t>
  </si>
  <si>
    <t>Food security</t>
  </si>
  <si>
    <t>PTG Food production system</t>
  </si>
  <si>
    <t>Farmers training, Onfarm demonstrations, Seed Production support  &amp; Compost-making</t>
  </si>
  <si>
    <t>person/village/SHG</t>
  </si>
  <si>
    <t>1B</t>
  </si>
  <si>
    <t>Farmers Field Schools, FFS</t>
  </si>
  <si>
    <t>Formation/organisation of FFS &amp; capacity building</t>
  </si>
  <si>
    <t>FFS</t>
  </si>
  <si>
    <t>1C</t>
  </si>
  <si>
    <t>Research and development support</t>
  </si>
  <si>
    <t>R&amp;D support on crop varities (OUAT) &amp;  Farmer-led crop trials</t>
  </si>
  <si>
    <t>LS/Farmer</t>
  </si>
  <si>
    <t>Nutrition security</t>
  </si>
  <si>
    <t>Nutrition-dense crop diversification</t>
  </si>
  <si>
    <t xml:space="preserve">Nutrition needs &amp; use  assessment ,  nutrient value  of uncultivated &amp; foodsHousehold crop development </t>
  </si>
  <si>
    <t>Study/ Farmers</t>
  </si>
  <si>
    <t>2B</t>
  </si>
  <si>
    <t>Health camps /h</t>
  </si>
  <si>
    <t>Health Camps at GP level</t>
  </si>
  <si>
    <t>GP</t>
  </si>
  <si>
    <t>Sub- Component  2.3: Livelihoods Improvement</t>
  </si>
  <si>
    <t>Training CSP</t>
  </si>
  <si>
    <t>Training  to CSPs on Agriculture and horticulture,Livestock &amp; IGA activity</t>
  </si>
  <si>
    <t>per_CSP_perday</t>
  </si>
  <si>
    <t>Crop diversification</t>
  </si>
  <si>
    <t>Support for Crops diversification</t>
  </si>
  <si>
    <t>CSP</t>
  </si>
  <si>
    <t>Ktchen garden</t>
  </si>
  <si>
    <t>Support for Kitchen garden</t>
  </si>
  <si>
    <t>2C</t>
  </si>
  <si>
    <t>Horticulture</t>
  </si>
  <si>
    <t xml:space="preserve">Support for horticulture </t>
  </si>
  <si>
    <t>Livestock demonstrations</t>
  </si>
  <si>
    <t>Poultry (Mother chick)</t>
  </si>
  <si>
    <t>Poultry mother units</t>
  </si>
  <si>
    <t>Goat rearing</t>
  </si>
  <si>
    <t xml:space="preserve">Goat rearing </t>
  </si>
  <si>
    <t>Animal health camp</t>
  </si>
  <si>
    <t>Animal health camp on MPA level</t>
  </si>
  <si>
    <t>Household production support</t>
  </si>
  <si>
    <t>Kitchen garden, Goat rearing, Backyard Poultry and IGA activity</t>
  </si>
  <si>
    <t>Kitchen garden</t>
  </si>
  <si>
    <t>Support to HH for Kitchen garden</t>
  </si>
  <si>
    <t>household</t>
  </si>
  <si>
    <t>Backyard poultry</t>
  </si>
  <si>
    <t xml:space="preserve">Support to HH for Backyard Poultry </t>
  </si>
  <si>
    <t>4C</t>
  </si>
  <si>
    <t>Support to HH for Goat rearing</t>
  </si>
  <si>
    <t>4D</t>
  </si>
  <si>
    <t>IGA (non-farm)</t>
  </si>
  <si>
    <t>Support to HH for IGA activity</t>
  </si>
  <si>
    <t>Setting up of Producers Collectives</t>
  </si>
  <si>
    <t>feasibility report, LRA for producer collectives,promotion of livelihood collectives and Ifrastructure and hand holding support</t>
  </si>
  <si>
    <t>Study/per Collective</t>
  </si>
  <si>
    <t>Support for NTFP marketing</t>
  </si>
  <si>
    <t>Support to  SHG on NTFP collection and Haat bazar development</t>
  </si>
  <si>
    <t>Per GP/Per MPA</t>
  </si>
  <si>
    <t>Vocational Training /l</t>
  </si>
  <si>
    <t>Vocational training to youth.</t>
  </si>
  <si>
    <r>
      <t>Component  3:   Community Infrastructure and Drudgery reduction</t>
    </r>
    <r>
      <rPr>
        <b/>
        <sz val="8"/>
        <color indexed="8"/>
        <rFont val="Calibri"/>
        <family val="2"/>
      </rPr>
      <t>.</t>
    </r>
  </si>
  <si>
    <t>Sub- Component 3.1: Community Infrastructure</t>
  </si>
  <si>
    <t>Survey, preparation of feasibility reports</t>
  </si>
  <si>
    <t>Feasibility study for Micro Hydro projects.</t>
  </si>
  <si>
    <t>Study per GP</t>
  </si>
  <si>
    <t>Drinking water &amp; sanitation</t>
  </si>
  <si>
    <t>Drinking water supply with sanitaion</t>
  </si>
  <si>
    <t>each /MPA</t>
  </si>
  <si>
    <t>Housing &amp; habitat development</t>
  </si>
  <si>
    <t>CC roads in villages and supply of house/ housing material to HHs</t>
  </si>
  <si>
    <t>each/KM</t>
  </si>
  <si>
    <t>Roads, electricity &amp; solar lighting</t>
  </si>
  <si>
    <t>Connecting roads, black-topped, Foot paths, Grid connection &amp; Community solar lighting</t>
  </si>
  <si>
    <t>KM/Each</t>
  </si>
  <si>
    <t>Social  infrastructure</t>
  </si>
  <si>
    <t>Multi-purpose community hall,Primary Schools &amp; School toilets</t>
  </si>
  <si>
    <t>each</t>
  </si>
  <si>
    <t>Economic Infrastructure</t>
  </si>
  <si>
    <t>Drying yards, Market yards , Aggregation centres &amp; SHG worksheds</t>
  </si>
  <si>
    <t>Agricultural machinery &amp; tools /b</t>
  </si>
  <si>
    <t>Power tillers  &amp; Seed storage bins</t>
  </si>
  <si>
    <t>set/each</t>
  </si>
  <si>
    <t>Sub- Component 3.2: Drudgery Reduction</t>
  </si>
  <si>
    <t>Drugery reduction interventions</t>
  </si>
  <si>
    <t>Smokeless wood stoves, Solar lanterns, Community Fuelwood reserves &amp; Milling units for millets, rice</t>
  </si>
  <si>
    <t>each/Village</t>
  </si>
  <si>
    <t>Tribal culture and values</t>
  </si>
  <si>
    <t xml:space="preserve">Support to cultural festivals ,Community halls ,Youth dormentary &amp; Sacred Fencing </t>
  </si>
  <si>
    <t>GP/LS/Village</t>
  </si>
  <si>
    <t>Policy initiatives</t>
  </si>
  <si>
    <t>Studies, surveys &amp; Legal Advocacy</t>
  </si>
  <si>
    <t>MPA/LS</t>
  </si>
  <si>
    <t>Components 4:  Programme Management</t>
  </si>
  <si>
    <t>Sub- Component 4.1. Project Management Unit</t>
  </si>
  <si>
    <t>A</t>
  </si>
  <si>
    <t xml:space="preserve">Vehicles </t>
  </si>
  <si>
    <t>Office equipments for PMU</t>
  </si>
  <si>
    <t>each/ Ls</t>
  </si>
  <si>
    <t>B</t>
  </si>
  <si>
    <t xml:space="preserve"> Equipment</t>
  </si>
  <si>
    <t>C</t>
  </si>
  <si>
    <t>Surveys, audits and TA</t>
  </si>
  <si>
    <t>C.i</t>
  </si>
  <si>
    <t>Surveys and studies</t>
  </si>
  <si>
    <t>Baseline survey, RIMS baseline, MTR and endline, Annual outcome survey, MTR survey. PCR study &amp;Other studies</t>
  </si>
  <si>
    <t>survey/study</t>
  </si>
  <si>
    <t>C.ii</t>
  </si>
  <si>
    <t>Audits</t>
  </si>
  <si>
    <t>Internal audit,Statutory audits,Preparation of Finance Manual &amp; Tally software</t>
  </si>
  <si>
    <t>C.iii</t>
  </si>
  <si>
    <t>Technical assistance</t>
  </si>
  <si>
    <t>National consultants, Staff &amp; NGO recruitment expenses</t>
  </si>
  <si>
    <t>LS/ per month</t>
  </si>
  <si>
    <t>D</t>
  </si>
  <si>
    <t>Staff Salary and Allowances</t>
  </si>
  <si>
    <t>D.i</t>
  </si>
  <si>
    <t>Staff salary</t>
  </si>
  <si>
    <t>Salary for PMU staffs</t>
  </si>
  <si>
    <t>Per_month</t>
  </si>
  <si>
    <t>D.ii</t>
  </si>
  <si>
    <t>Staff Allowances</t>
  </si>
  <si>
    <t>As PIM has not approved by Govt.</t>
  </si>
  <si>
    <t>E</t>
  </si>
  <si>
    <t>Office operating costs</t>
  </si>
  <si>
    <t>Operating cost for PMU</t>
  </si>
  <si>
    <t>Sub- Component 4.2: Micro-Project Agency  Unit</t>
  </si>
  <si>
    <t>Office equipments for MPAs</t>
  </si>
  <si>
    <t>Survey</t>
  </si>
  <si>
    <t>Internal audit &amp;Statutory audits</t>
  </si>
  <si>
    <t>per_year</t>
  </si>
  <si>
    <t>TA Asst Engineers (Degree-holders) /d</t>
  </si>
  <si>
    <t xml:space="preserve">TA Asst Engineers (Degree-holders) </t>
  </si>
  <si>
    <t>per_person_per day</t>
  </si>
  <si>
    <t xml:space="preserve"> Staff salary</t>
  </si>
  <si>
    <t>Regular cadre staff</t>
  </si>
  <si>
    <t>Salary for MPAs  staffs</t>
  </si>
  <si>
    <t>Contractual staff</t>
  </si>
  <si>
    <t>Salary for MPAs staffs</t>
  </si>
  <si>
    <t>Operating cost for MPAs</t>
  </si>
  <si>
    <t>F</t>
  </si>
  <si>
    <t>Construction and Renovation of Buildings</t>
  </si>
  <si>
    <t>Sub- Component 4.3: Monitoring and evaluation and KM</t>
  </si>
  <si>
    <t>Start up workshop</t>
  </si>
  <si>
    <t>Start up workshop at state and MPA level</t>
  </si>
  <si>
    <t>event</t>
  </si>
  <si>
    <t>Monthly review meetings</t>
  </si>
  <si>
    <t>Monthly review meetings at state and MPA level</t>
  </si>
  <si>
    <t>meeting</t>
  </si>
  <si>
    <t>Learning and sharing workshop</t>
  </si>
  <si>
    <t>Quality workshop at GP, MPA and PMU level</t>
  </si>
  <si>
    <t>Review workshop</t>
  </si>
  <si>
    <t>MTR &amp; PCR review workshop</t>
  </si>
  <si>
    <t>Training</t>
  </si>
  <si>
    <t xml:space="preserve">Training on RIMS, M&amp;E at state &amp; MPA level, annual survey  &amp; KAPS training </t>
  </si>
  <si>
    <t>MIS design and support, PME consultant and M&amp;E consultant</t>
  </si>
  <si>
    <t>Ls/per month</t>
  </si>
  <si>
    <t>Concurrent monitoring by external Agency</t>
  </si>
  <si>
    <t>Concurrent monitoring</t>
  </si>
  <si>
    <t>Grand Total</t>
  </si>
  <si>
    <t>Details are in Annexure-I</t>
  </si>
  <si>
    <t>NB:</t>
  </si>
  <si>
    <t>PMU level staffs for 8 months</t>
  </si>
  <si>
    <t>MPA  level staffs for 5 months</t>
  </si>
  <si>
    <t>NGO level staffs for 5 months</t>
  </si>
  <si>
    <t>MPWs for GP for 4 months</t>
  </si>
  <si>
    <t>Monthly review meeting for 4months</t>
  </si>
  <si>
    <t>Annexure-I</t>
  </si>
  <si>
    <t>Code &amp; Sub Code</t>
  </si>
  <si>
    <t>Annual Work Plan Budget of OPELIP for the year 2016-17</t>
  </si>
  <si>
    <t>Component, Sub-component &amp; Activities</t>
  </si>
  <si>
    <t>Unit Cost  (INR in Lakhs)</t>
  </si>
  <si>
    <t xml:space="preserve">No of units  </t>
  </si>
  <si>
    <t>Sub- Component 1.1:Community Institutions Development</t>
  </si>
  <si>
    <t>Year 1 (3 Months)</t>
  </si>
  <si>
    <t>Year 2 /a</t>
  </si>
  <si>
    <t>Year 3</t>
  </si>
  <si>
    <t>Year 4</t>
  </si>
  <si>
    <t>Year 5</t>
  </si>
  <si>
    <t>Year 6</t>
  </si>
  <si>
    <t>Year 7</t>
  </si>
  <si>
    <t>Year 8</t>
  </si>
  <si>
    <t>Wages to MPWs /b</t>
  </si>
  <si>
    <t>Subtotal Service provider contracts (NGO)</t>
  </si>
  <si>
    <t/>
  </si>
  <si>
    <t>i</t>
  </si>
  <si>
    <t>Exposure visits- 7 days /c</t>
  </si>
  <si>
    <t>ii</t>
  </si>
  <si>
    <t>Nutrition &amp; gender training /d</t>
  </si>
  <si>
    <t>Training for Junior engineers /e</t>
  </si>
  <si>
    <t>iv</t>
  </si>
  <si>
    <t>Programme concept &amp; orientation /f</t>
  </si>
  <si>
    <t>Exposure visits /g</t>
  </si>
  <si>
    <t>Nutrition &amp; Gender training /h</t>
  </si>
  <si>
    <t>iii</t>
  </si>
  <si>
    <t>Programme concept &amp; orientation /i</t>
  </si>
  <si>
    <t>NRM training 4 pers for 2 days</t>
  </si>
  <si>
    <t>Programme concept &amp; orientation /j</t>
  </si>
  <si>
    <t>persons</t>
  </si>
  <si>
    <t>Community mobilisation, health &amp; nutrition /k</t>
  </si>
  <si>
    <t>VDP prepartion and book-keeping /l</t>
  </si>
  <si>
    <t>Subtotal CRP training</t>
  </si>
  <si>
    <t>5A</t>
  </si>
  <si>
    <t>Hygeine &amp; management of common diseases</t>
  </si>
  <si>
    <t>Resource Agency cost for TOT</t>
  </si>
  <si>
    <t>pers_MPA</t>
  </si>
  <si>
    <t>Training arrangement</t>
  </si>
  <si>
    <t>Training materials</t>
  </si>
  <si>
    <t>Honorarium to the tranlator</t>
  </si>
  <si>
    <t>session</t>
  </si>
  <si>
    <t>Subtotal Hygeine &amp; management of common diseases</t>
  </si>
  <si>
    <t>5B</t>
  </si>
  <si>
    <t>Life skills education for girrls</t>
  </si>
  <si>
    <t>Subtotal Life skills education for girls</t>
  </si>
  <si>
    <t>5C</t>
  </si>
  <si>
    <t>Women sexual and reproduction health</t>
  </si>
  <si>
    <t>Subtotal Women sexual and reproduction health</t>
  </si>
  <si>
    <t>5D</t>
  </si>
  <si>
    <t>Confronting malaria</t>
  </si>
  <si>
    <t>Subtotal Confronting malaria</t>
  </si>
  <si>
    <t>Subtotal TOT Training module</t>
  </si>
  <si>
    <t>Training VDA &amp; VDC  members on preparation of VDP</t>
  </si>
  <si>
    <t>6A</t>
  </si>
  <si>
    <t>VDP preparation training /m</t>
  </si>
  <si>
    <t>village</t>
  </si>
  <si>
    <t>6B</t>
  </si>
  <si>
    <t>AWPB preparation training /n</t>
  </si>
  <si>
    <t>6C</t>
  </si>
  <si>
    <t>Book-keeping training /o</t>
  </si>
  <si>
    <t>6D</t>
  </si>
  <si>
    <t>Audit of accounts</t>
  </si>
  <si>
    <t>Subtotal Training VDA members</t>
  </si>
  <si>
    <t>Entry point interventions(EPI)</t>
  </si>
  <si>
    <t>Subtotal Village development(EPI)</t>
  </si>
  <si>
    <t>Sub- Component 1.2: Stregthening SHGs and Rural Finance</t>
  </si>
  <si>
    <t xml:space="preserve"> SHG formation &amp; strengthening</t>
  </si>
  <si>
    <t>SHG mapping,audit &amp; accounts</t>
  </si>
  <si>
    <t>SHG mapping, audit etc</t>
  </si>
  <si>
    <t>SHG</t>
  </si>
  <si>
    <t>Thematic exposure visits /a</t>
  </si>
  <si>
    <t>Subtotal SHG mapping,audit &amp; accounts</t>
  </si>
  <si>
    <t>SHG equipment: A/c books, Safe &amp; calculators</t>
  </si>
  <si>
    <t>Subtotal SHG formation &amp; strengthening</t>
  </si>
  <si>
    <t xml:space="preserve"> TOT to NGO staff including CRPs</t>
  </si>
  <si>
    <t>SHG functioning</t>
  </si>
  <si>
    <t>Resource agency cost for TOT /b</t>
  </si>
  <si>
    <t>batch</t>
  </si>
  <si>
    <t>Training of CRPs 6 days</t>
  </si>
  <si>
    <t>CRP_day</t>
  </si>
  <si>
    <t>Training SHG members</t>
  </si>
  <si>
    <t>Training Leaders for 2 days</t>
  </si>
  <si>
    <t>v</t>
  </si>
  <si>
    <t>Training book-keepers, 2 days</t>
  </si>
  <si>
    <t>Subtotal SHG functioning</t>
  </si>
  <si>
    <t>Financial literacy, with 6 modules</t>
  </si>
  <si>
    <t>Resource agency cost for TOT /c</t>
  </si>
  <si>
    <t>Training of CRPs 4 days</t>
  </si>
  <si>
    <t>CRP</t>
  </si>
  <si>
    <t>Subtotal Financial literacy, with 6 modules</t>
  </si>
  <si>
    <t>Gender training</t>
  </si>
  <si>
    <t>Resource agency cost for TOT /d</t>
  </si>
  <si>
    <t>Village volunteers /e</t>
  </si>
  <si>
    <t>Training CRPs</t>
  </si>
  <si>
    <t>Subtotal Gender training</t>
  </si>
  <si>
    <t>Subtotal TOT to NGO staff including CRPs</t>
  </si>
  <si>
    <t xml:space="preserve"> Capacity building of GPLF /f</t>
  </si>
  <si>
    <t>MIS support to MPA</t>
  </si>
  <si>
    <t>Lumpsum</t>
  </si>
  <si>
    <t>GPLF building &amp; strenthening</t>
  </si>
  <si>
    <t>a</t>
  </si>
  <si>
    <t>Training on leadership &amp; governance /g</t>
  </si>
  <si>
    <t>b</t>
  </si>
  <si>
    <t>Accounting training-2 days /h</t>
  </si>
  <si>
    <t>c</t>
  </si>
  <si>
    <t>Start up funds for furniture, bicycles etc</t>
  </si>
  <si>
    <t>GPLF</t>
  </si>
  <si>
    <t>d</t>
  </si>
  <si>
    <t>Annual general body meeting</t>
  </si>
  <si>
    <t>e</t>
  </si>
  <si>
    <t>Mobility expenses</t>
  </si>
  <si>
    <t>f</t>
  </si>
  <si>
    <t>CRP salary</t>
  </si>
  <si>
    <t>g</t>
  </si>
  <si>
    <t>Operating costs to GPLF (honorarium to members)</t>
  </si>
  <si>
    <t>Subtotal GPLF building &amp; strenthening</t>
  </si>
  <si>
    <t>Subtotal Capacity building of GPLF</t>
  </si>
  <si>
    <t xml:space="preserve"> Funding support to SHG</t>
  </si>
  <si>
    <t>Pro-poor Fund first instalment</t>
  </si>
  <si>
    <t>member</t>
  </si>
  <si>
    <t>Pro-poor fund 2nd instalment</t>
  </si>
  <si>
    <t>VRF 1st &amp; 2nd instalments/i</t>
  </si>
  <si>
    <t>VRF 3rd and 4th instalments</t>
  </si>
  <si>
    <t>CIF first instalment /j</t>
  </si>
  <si>
    <t>Subtotal Funding support to SHG</t>
  </si>
  <si>
    <t>Feasibility study /k</t>
  </si>
  <si>
    <t>study</t>
  </si>
  <si>
    <t>Exposure visits (in country)</t>
  </si>
  <si>
    <t>Viability gap expenses</t>
  </si>
  <si>
    <t>year</t>
  </si>
  <si>
    <t>Equipment &amp; computer</t>
  </si>
  <si>
    <t>Staff training on cooperatives</t>
  </si>
  <si>
    <t>vi</t>
  </si>
  <si>
    <t>Training on governance &amp; responsibilities</t>
  </si>
  <si>
    <t>vii</t>
  </si>
  <si>
    <t>Legal assistance</t>
  </si>
  <si>
    <t>viii</t>
  </si>
  <si>
    <t>Training on accounting &amp; book-keeping</t>
  </si>
  <si>
    <t>ix</t>
  </si>
  <si>
    <t>TA for hand-holding</t>
  </si>
  <si>
    <t>Subtotal Pilot on women cooperative</t>
  </si>
  <si>
    <t>Subtotal Rural Finance</t>
  </si>
  <si>
    <t>Training CRPs and SHG</t>
  </si>
  <si>
    <t>Dal Bank equipment /l</t>
  </si>
  <si>
    <t>Supply of Dal /m</t>
  </si>
  <si>
    <t>Subtotal Dal Poshak banks</t>
  </si>
  <si>
    <t>Marriage incentives /n</t>
  </si>
  <si>
    <t>SubtotalMarriage incentives</t>
  </si>
  <si>
    <t>Subtotal Nutrition and social issues</t>
  </si>
  <si>
    <t>Component 2:   Natural Resources mangementa nd Livelihood Improvemnet</t>
  </si>
  <si>
    <t xml:space="preserve"> Agriculture Training /a </t>
  </si>
  <si>
    <t xml:space="preserve">Cereal crops SRI for rice, millet /b </t>
  </si>
  <si>
    <t xml:space="preserve">Pulses, oilseeds, tuber crops /c </t>
  </si>
  <si>
    <t xml:space="preserve">Horticulture /d </t>
  </si>
  <si>
    <t xml:space="preserve">Subtotal Agriculture Training </t>
  </si>
  <si>
    <t xml:space="preserve">Training,workshop, review meetings /f </t>
  </si>
  <si>
    <t>lumpsum</t>
  </si>
  <si>
    <t xml:space="preserve"> Identification of the Landless, mapping land allocation </t>
  </si>
  <si>
    <t xml:space="preserve">Human resources costs- field level </t>
  </si>
  <si>
    <t>2D</t>
  </si>
  <si>
    <t xml:space="preserve">Human resources costs, For RNGO </t>
  </si>
  <si>
    <t>2E</t>
  </si>
  <si>
    <t xml:space="preserve">RNGO Management cost </t>
  </si>
  <si>
    <t xml:space="preserve">Subtotal Land Rights Allocation: RNGO </t>
  </si>
  <si>
    <t xml:space="preserve">Land treatment /g </t>
  </si>
  <si>
    <t>ha</t>
  </si>
  <si>
    <t xml:space="preserve">Irrigation structures /h </t>
  </si>
  <si>
    <t>structure</t>
  </si>
  <si>
    <t xml:space="preserve">Horticulture plantation /i </t>
  </si>
  <si>
    <t>3D</t>
  </si>
  <si>
    <t xml:space="preserve">Cereal / millets crops development /j </t>
  </si>
  <si>
    <t>3E</t>
  </si>
  <si>
    <t xml:space="preserve">Pulses, oilseeds, tubers development /k </t>
  </si>
  <si>
    <t xml:space="preserve">Subtotal Natural Resource Management </t>
  </si>
  <si>
    <t>Sub- Component  2.2: Food and Nutrition Security</t>
  </si>
  <si>
    <t>Farmers training /a</t>
  </si>
  <si>
    <t>Onfarm demonstrations</t>
  </si>
  <si>
    <t>Seed Production support /b</t>
  </si>
  <si>
    <t>Compost-making /c</t>
  </si>
  <si>
    <t>Subtotal PTG Food production system</t>
  </si>
  <si>
    <t>Formation/organisation of FFS /d</t>
  </si>
  <si>
    <t>FSS</t>
  </si>
  <si>
    <t>Capacity building</t>
  </si>
  <si>
    <t>Subtotal Farmers Field Schools, FFS</t>
  </si>
  <si>
    <t>R&amp;D support on crop varities (OUAT) /e</t>
  </si>
  <si>
    <t>Farmer-led crop trials /f</t>
  </si>
  <si>
    <t>farmers</t>
  </si>
  <si>
    <t>Subtotal Research and development support</t>
  </si>
  <si>
    <t>Subtotal Food security</t>
  </si>
  <si>
    <t>Nutrition needs assessment</t>
  </si>
  <si>
    <t xml:space="preserve"> Assessment of use and  nutrient value  of uncultivated foods</t>
  </si>
  <si>
    <t>Household crop development /g</t>
  </si>
  <si>
    <t>Subtotal Nutrition-dense crop diversification</t>
  </si>
  <si>
    <t>Subtotal Health camps</t>
  </si>
  <si>
    <t>Subtotal Nutrition security</t>
  </si>
  <si>
    <t>Training Community Service Provider(CSP)</t>
  </si>
  <si>
    <t>Agriculture and horticulture training /a</t>
  </si>
  <si>
    <t>Livestock  training /b</t>
  </si>
  <si>
    <t>pers_day</t>
  </si>
  <si>
    <t>IGA training</t>
  </si>
  <si>
    <t>Subtotal Training CSP</t>
  </si>
  <si>
    <t>Support to CSPs in upscaling</t>
  </si>
  <si>
    <t>Support for Crops diversification /c</t>
  </si>
  <si>
    <t>Support for Kitchen garden /d</t>
  </si>
  <si>
    <t>Support for horticulture 1st year /e</t>
  </si>
  <si>
    <t>Support for horticulture 2nd year</t>
  </si>
  <si>
    <t>Support for horticulture 3rd year</t>
  </si>
  <si>
    <t>Subtotal Support to CSPs in upscaling</t>
  </si>
  <si>
    <t>Poultry mother units /f</t>
  </si>
  <si>
    <t>Goat rearing unit (5+1) including shed</t>
  </si>
  <si>
    <t>Animal health camps /g</t>
  </si>
  <si>
    <t>Subtotal Livestock demonstrations</t>
  </si>
  <si>
    <t>Kitchen gardens /h</t>
  </si>
  <si>
    <t>Backyard Poultry (10 bird unit)</t>
  </si>
  <si>
    <t>Goat rearing unit (5 does+1 buck)</t>
  </si>
  <si>
    <t>IGA units /i</t>
  </si>
  <si>
    <t>Subtotal Household production support</t>
  </si>
  <si>
    <t>Preparation of Feasibility Reports</t>
  </si>
  <si>
    <t>per MPA</t>
  </si>
  <si>
    <t>5B.i</t>
  </si>
  <si>
    <t>LRA for Producer collectives</t>
  </si>
  <si>
    <t>Collective</t>
  </si>
  <si>
    <t>Promotion of Livelihoods collectives</t>
  </si>
  <si>
    <t>collective</t>
  </si>
  <si>
    <t>Infrastructure and equipment</t>
  </si>
  <si>
    <t>Hand-holding facilities</t>
  </si>
  <si>
    <t>Subtotal Setting up of Producers Collectives</t>
  </si>
  <si>
    <t>Support for SHG,equipment for NTFP collection /j</t>
  </si>
  <si>
    <t>per GP</t>
  </si>
  <si>
    <t>Haat bazar development for NTFP  aggregation /k</t>
  </si>
  <si>
    <t>Subtotal Support for NTFP marketing</t>
  </si>
  <si>
    <t>Subtotal Vocational Training</t>
  </si>
  <si>
    <t>Component 3:  Community Infrastructure and Drudgery reduction.</t>
  </si>
  <si>
    <t>Feasibiltiy studies</t>
  </si>
  <si>
    <t>feasibility studies for micro-hydel</t>
  </si>
  <si>
    <t>Subtotal Survey, preparation of feasibility reports</t>
  </si>
  <si>
    <t>Gravity water supply</t>
  </si>
  <si>
    <t>Hand pumps</t>
  </si>
  <si>
    <t>Toilets</t>
  </si>
  <si>
    <t>Water Purification pilot</t>
  </si>
  <si>
    <t>Subtotal Drinking water &amp; sanitation</t>
  </si>
  <si>
    <t>3A.i</t>
  </si>
  <si>
    <t>Housing units</t>
  </si>
  <si>
    <t>3A.ii</t>
  </si>
  <si>
    <t>Construction materials for house improvement</t>
  </si>
  <si>
    <t>CC road in villages /a</t>
  </si>
  <si>
    <t>km</t>
  </si>
  <si>
    <t>Subtotal Housing &amp; habitat development</t>
  </si>
  <si>
    <t>Connecting roads, black-topped</t>
  </si>
  <si>
    <t>Foot paths</t>
  </si>
  <si>
    <t>Grid connection</t>
  </si>
  <si>
    <t>Community solar lighting</t>
  </si>
  <si>
    <t>Subtotal Roads, electricity &amp; solar lighting</t>
  </si>
  <si>
    <t>Multi-purpose community hall</t>
  </si>
  <si>
    <t>Primary Schools</t>
  </si>
  <si>
    <t>School toilets</t>
  </si>
  <si>
    <t>Subtotal Social  infrastructure</t>
  </si>
  <si>
    <t>Drying yards</t>
  </si>
  <si>
    <t>Market yards</t>
  </si>
  <si>
    <t>Aggregation centres</t>
  </si>
  <si>
    <t>SHG worksheds</t>
  </si>
  <si>
    <t>Subtotal Economic Infrastructure</t>
  </si>
  <si>
    <t>7A</t>
  </si>
  <si>
    <t>Power tillers /c</t>
  </si>
  <si>
    <t>set</t>
  </si>
  <si>
    <t>7B</t>
  </si>
  <si>
    <t>Seed storage bins</t>
  </si>
  <si>
    <t>Subtotal Agricultural machinery &amp; tools</t>
  </si>
  <si>
    <t>Sub- Component 3.2:  Drudgery Reduction</t>
  </si>
  <si>
    <t>Smokeless wood stoves</t>
  </si>
  <si>
    <t>Solar lanterns</t>
  </si>
  <si>
    <t>Community Fuelwood reserves /a</t>
  </si>
  <si>
    <t>1D</t>
  </si>
  <si>
    <t>Milling units for millets, rice /b</t>
  </si>
  <si>
    <t>Subtotal Drugery reduction interventions</t>
  </si>
  <si>
    <t>Support to cultural festivals /c</t>
  </si>
  <si>
    <t>Community halls /d</t>
  </si>
  <si>
    <t>Youth dormentary</t>
  </si>
  <si>
    <t>Sacred Fencing /e</t>
  </si>
  <si>
    <t>Subtotal Tribal culture and values</t>
  </si>
  <si>
    <t>Studies and surveys</t>
  </si>
  <si>
    <t>Legal Advocacy</t>
  </si>
  <si>
    <t>Subtotal Policy initiatives</t>
  </si>
  <si>
    <t>Components 4    Programme Management</t>
  </si>
  <si>
    <t>Sub- Component 4.1:  Project Management Unit</t>
  </si>
  <si>
    <t>A.</t>
  </si>
  <si>
    <t xml:space="preserve">Procurement of Vehicles </t>
  </si>
  <si>
    <t>Each</t>
  </si>
  <si>
    <t>Hiring of Vehicles</t>
  </si>
  <si>
    <t>Motor Cycles</t>
  </si>
  <si>
    <t>POL for Vehicles and Motor Cycles</t>
  </si>
  <si>
    <t>Maintenance of Vehicles/Motor Cycles etc</t>
  </si>
  <si>
    <t>per month</t>
  </si>
  <si>
    <t>Sub total Vehicles</t>
  </si>
  <si>
    <t>B.</t>
  </si>
  <si>
    <t>Equipments</t>
  </si>
  <si>
    <t xml:space="preserve"> Computers Laptop</t>
  </si>
  <si>
    <t xml:space="preserve">Computer Desktop </t>
  </si>
  <si>
    <t>Printer,Scaner cum Photocopier (sets)</t>
  </si>
  <si>
    <t>Printer (Only)</t>
  </si>
  <si>
    <t>Scanner</t>
  </si>
  <si>
    <t>Air conditioners</t>
  </si>
  <si>
    <t>Water filters</t>
  </si>
  <si>
    <t>Water Coolers</t>
  </si>
  <si>
    <t>Ceiling fans</t>
  </si>
  <si>
    <t>x</t>
  </si>
  <si>
    <t>Genset, silent mode</t>
  </si>
  <si>
    <t>xi</t>
  </si>
  <si>
    <t>Invertors</t>
  </si>
  <si>
    <t>xii</t>
  </si>
  <si>
    <t>Cameras</t>
  </si>
  <si>
    <t>xiii</t>
  </si>
  <si>
    <t>EPBX Box</t>
  </si>
  <si>
    <t>xiv</t>
  </si>
  <si>
    <t>Fax Machine</t>
  </si>
  <si>
    <t>xv</t>
  </si>
  <si>
    <t>V sat / Broadband connection</t>
  </si>
  <si>
    <t>xvi</t>
  </si>
  <si>
    <t>Intercom</t>
  </si>
  <si>
    <t>xvii</t>
  </si>
  <si>
    <t>Handycam</t>
  </si>
  <si>
    <t>xviii</t>
  </si>
  <si>
    <t>Digital cameras</t>
  </si>
  <si>
    <t>xix</t>
  </si>
  <si>
    <t>Mobile</t>
  </si>
  <si>
    <t>xx</t>
  </si>
  <si>
    <t>TV</t>
  </si>
  <si>
    <t>xxi</t>
  </si>
  <si>
    <t>LCD projector</t>
  </si>
  <si>
    <t>xxii</t>
  </si>
  <si>
    <t>Other equipment /a</t>
  </si>
  <si>
    <t>xxiii</t>
  </si>
  <si>
    <t>Furniture set</t>
  </si>
  <si>
    <t>xxiv</t>
  </si>
  <si>
    <t>Office Renovation</t>
  </si>
  <si>
    <t>Sub total Equipments</t>
  </si>
  <si>
    <t>1. Surveys and studies</t>
  </si>
  <si>
    <t>Baseline survey /b</t>
  </si>
  <si>
    <t>RIMS baseline, MTR and endline</t>
  </si>
  <si>
    <t>survey</t>
  </si>
  <si>
    <t>Annual outcome survey</t>
  </si>
  <si>
    <t>MTR survey</t>
  </si>
  <si>
    <t>PCR study</t>
  </si>
  <si>
    <t>Other studies</t>
  </si>
  <si>
    <t>Subtotal Surveys and studies</t>
  </si>
  <si>
    <t>Internal audit</t>
  </si>
  <si>
    <t>Statutory audits</t>
  </si>
  <si>
    <t>Preparation of Finance Manual /c</t>
  </si>
  <si>
    <t>Tally software</t>
  </si>
  <si>
    <t>Subtotal Audits</t>
  </si>
  <si>
    <t>National consultants</t>
  </si>
  <si>
    <t>Staff recruitment expenses</t>
  </si>
  <si>
    <t>NGO recruitment expenses</t>
  </si>
  <si>
    <t>Subtotal Technical assistance</t>
  </si>
  <si>
    <t>Sub total Surveys, audits and TA</t>
  </si>
  <si>
    <t>State Programme Director</t>
  </si>
  <si>
    <t>Deputy Programme Director</t>
  </si>
  <si>
    <t>Revenue Officer (Land rights) /d</t>
  </si>
  <si>
    <t>Senior Engineer</t>
  </si>
  <si>
    <t>Manager Finance</t>
  </si>
  <si>
    <t>PO(NRM)</t>
  </si>
  <si>
    <t>PO( L &amp; C)</t>
  </si>
  <si>
    <t>h</t>
  </si>
  <si>
    <t>PO(CB, Gender &amp;Nutrition)</t>
  </si>
  <si>
    <t>Manager ( MIS and M&amp;E)</t>
  </si>
  <si>
    <t>j</t>
  </si>
  <si>
    <t>PO(CI &amp; RF)</t>
  </si>
  <si>
    <t>k</t>
  </si>
  <si>
    <t>Manager( GIS)</t>
  </si>
  <si>
    <t>l</t>
  </si>
  <si>
    <t>System Analyst</t>
  </si>
  <si>
    <t>m</t>
  </si>
  <si>
    <t>Manager, Communications &amp; KM</t>
  </si>
  <si>
    <t>n</t>
  </si>
  <si>
    <t>Accounts Assistants</t>
  </si>
  <si>
    <t>o</t>
  </si>
  <si>
    <t>Project Assistant MIS</t>
  </si>
  <si>
    <t>p</t>
  </si>
  <si>
    <t>Executive Assistants</t>
  </si>
  <si>
    <t>q</t>
  </si>
  <si>
    <t>Support staff</t>
  </si>
  <si>
    <t>r</t>
  </si>
  <si>
    <t>Drivers (supporting stff/ DEO)</t>
  </si>
  <si>
    <t>Sub total Staff Salary</t>
  </si>
  <si>
    <t>Travel allowance</t>
  </si>
  <si>
    <t>Deputation Allowance</t>
  </si>
  <si>
    <t>Obligatory provisions /e</t>
  </si>
  <si>
    <t>Statutory  provision(EPF)/f</t>
  </si>
  <si>
    <t>Sub total Staff Allowances</t>
  </si>
  <si>
    <t>Sub total Staff Salary &amp; Allowances</t>
  </si>
  <si>
    <t>Advertisement / Publicity</t>
  </si>
  <si>
    <t>Books and Periodicals</t>
  </si>
  <si>
    <t>Professional &amp; Legal Charges</t>
  </si>
  <si>
    <t>Memberships and Subscription</t>
  </si>
  <si>
    <t>Bank Charges</t>
  </si>
  <si>
    <t>Rates and Taxes</t>
  </si>
  <si>
    <t>Printing and Stationery</t>
  </si>
  <si>
    <t>Postage and Telegram</t>
  </si>
  <si>
    <t>Insurance of Assets</t>
  </si>
  <si>
    <t>Arbitation Charges</t>
  </si>
  <si>
    <t>Hiring of Security Services</t>
  </si>
  <si>
    <t>Hiring of Auxiliary Services</t>
  </si>
  <si>
    <t>Seminar/Conference</t>
  </si>
  <si>
    <t>Office operating expenses</t>
  </si>
  <si>
    <t>Utilities</t>
  </si>
  <si>
    <t>Office Rent</t>
  </si>
  <si>
    <t>Sub total Office Operating Costs</t>
  </si>
  <si>
    <t>Bycycles</t>
  </si>
  <si>
    <t>Surveys, audits and Techinical Assistant(TA)</t>
  </si>
  <si>
    <t>3.i</t>
  </si>
  <si>
    <t>Survey and Studies</t>
  </si>
  <si>
    <t>3.ii</t>
  </si>
  <si>
    <t xml:space="preserve">Sub total Surveys,Audits </t>
  </si>
  <si>
    <t>3.iii</t>
  </si>
  <si>
    <t>Technical Assistant (Asst Engineers (Degree-holders)) /d</t>
  </si>
  <si>
    <t>Sub total TA Asst Engineers</t>
  </si>
  <si>
    <t>Staff salary (Regular)</t>
  </si>
  <si>
    <t>Special Officer</t>
  </si>
  <si>
    <t>Junior Engineer (5 Regular)</t>
  </si>
  <si>
    <t>Junior Agricultural Officer</t>
  </si>
  <si>
    <t>Senior Clerk or Accountant (6 Regular)</t>
  </si>
  <si>
    <t>Junier Clerk (Accountants) (10 Regular)</t>
  </si>
  <si>
    <t>Field Assistant (Nutrition focal point) (9 Regular)</t>
  </si>
  <si>
    <t>Drivers</t>
  </si>
  <si>
    <t>Peons</t>
  </si>
  <si>
    <t>Sub total Staff Salary (Regular)</t>
  </si>
  <si>
    <t>Staff Allowances (Regular)</t>
  </si>
  <si>
    <t>Deputation Hardship Allowance</t>
  </si>
  <si>
    <t>Sub total  staff  Allowances(Regular)</t>
  </si>
  <si>
    <t>Staff salary (Contratual)</t>
  </si>
  <si>
    <t>Project Managers</t>
  </si>
  <si>
    <t>Junior Engineer (12 Contratual)</t>
  </si>
  <si>
    <t>Junier Clerk (Accountants) (1 Contractual)</t>
  </si>
  <si>
    <t>Social Mobiliser(8 Contratual)</t>
  </si>
  <si>
    <t>Project Assistants</t>
  </si>
  <si>
    <t>Data entry operators -MIS</t>
  </si>
  <si>
    <t>Sub total staff Salary(Contractual)</t>
  </si>
  <si>
    <t>Sub total staff Allowances(Contractual)</t>
  </si>
  <si>
    <t>New Office buildings /a</t>
  </si>
  <si>
    <t>Renovation of existing buildings</t>
  </si>
  <si>
    <t>Camp offices /b</t>
  </si>
  <si>
    <t>Sub- Component 4.3: Monitoring and Evaluation and KM</t>
  </si>
  <si>
    <t>OPELIP startup at state level</t>
  </si>
  <si>
    <t>MPA level</t>
  </si>
  <si>
    <t>Subtotal Start up workshop</t>
  </si>
  <si>
    <t>at state level</t>
  </si>
  <si>
    <t>at MPA level /a</t>
  </si>
  <si>
    <t>Subtotal Monthly review meetings</t>
  </si>
  <si>
    <t>Quality workshop at GP level /b</t>
  </si>
  <si>
    <t>Quality workshop at MPA level /c</t>
  </si>
  <si>
    <t>Quality workshop at PMU level /d</t>
  </si>
  <si>
    <t>Subtotal Learning and sharing workshop</t>
  </si>
  <si>
    <t>MTR review</t>
  </si>
  <si>
    <t>PCR review workshop</t>
  </si>
  <si>
    <t>Subtotal Review workshop</t>
  </si>
  <si>
    <t>5A.i</t>
  </si>
  <si>
    <t>RIMS and M&amp;E state level training</t>
  </si>
  <si>
    <t>5A.ii</t>
  </si>
  <si>
    <t>RIMS and M&amp;E training at MPA level</t>
  </si>
  <si>
    <t>Annual Outcome survey training</t>
  </si>
  <si>
    <t>KAPS survey training</t>
  </si>
  <si>
    <t>Subtotal Training</t>
  </si>
  <si>
    <t>M&amp;E support</t>
  </si>
  <si>
    <t>Designing  &amp; functioning of web site &amp; MIS software /e</t>
  </si>
  <si>
    <t>PME consultants</t>
  </si>
  <si>
    <t>Participatory M&amp;E consultant</t>
  </si>
  <si>
    <t>Subtotal Concurrent monitoring /f</t>
  </si>
  <si>
    <t>Grand Total (1+2+3+4)</t>
  </si>
  <si>
    <t xml:space="preserve"> 1.1. Community Institutions</t>
  </si>
  <si>
    <t>\a Cost inclusive of the service tax of 12.5%</t>
  </si>
  <si>
    <t>\b Wages at INR 4500/month for 80 MPW from April 2014 to March 2015</t>
  </si>
  <si>
    <t>\c 10 from PMU and 3 each from MPA</t>
  </si>
  <si>
    <t>\d 2 each from PMU and MPA</t>
  </si>
  <si>
    <t>\e one each from MPA and NGO</t>
  </si>
  <si>
    <t>\f 5 from each MPA and 12 from PMU</t>
  </si>
  <si>
    <t>\g 4 persons per MPA for 5 days</t>
  </si>
  <si>
    <t>\h 4 person per MPA for 2 days</t>
  </si>
  <si>
    <t>\i 4 person per MPA for one day</t>
  </si>
  <si>
    <t>\j One orientation training</t>
  </si>
  <si>
    <t>\k Two day training</t>
  </si>
  <si>
    <t>\l A two day training</t>
  </si>
  <si>
    <t>\m 4 person per village</t>
  </si>
  <si>
    <t>\n 4 person per village</t>
  </si>
  <si>
    <t>\o 4 person per village</t>
  </si>
  <si>
    <t xml:space="preserve"> 1.2. Stregthening SHGs and Rural Finance</t>
  </si>
  <si>
    <t>\a 5 persons from each MPA</t>
  </si>
  <si>
    <t>\b 3 per MPA</t>
  </si>
  <si>
    <t>\c 3 per MPA</t>
  </si>
  <si>
    <t>\d 6 staff per MPA</t>
  </si>
  <si>
    <t>\e Two women per village</t>
  </si>
  <si>
    <t>\f GP level cluster forums; 10 per GPLF and 2 from each village</t>
  </si>
  <si>
    <t>\g One GPLF for each Gram Panchayat and 30 person from each GPLF</t>
  </si>
  <si>
    <t>\h 3 persons from each GPLF</t>
  </si>
  <si>
    <t>\i vrf-vulnerability reduction fund</t>
  </si>
  <si>
    <t>\j SHG member</t>
  </si>
  <si>
    <t>\k for piloting two cooperatives</t>
  </si>
  <si>
    <t>\l 200 kg capacity bins per SHG targeted to PTG communities.</t>
  </si>
  <si>
    <t>\m 75 kg dal per SHG per year for 2 year period;</t>
  </si>
  <si>
    <t>\n Incentive to girls for marriage after 18 year</t>
  </si>
  <si>
    <t xml:space="preserve"> 2.1. Natural Resource Management</t>
  </si>
  <si>
    <t>\a A group of 15 to 20 persons from each village, for a 3 year period</t>
  </si>
  <si>
    <t>\b one event day</t>
  </si>
  <si>
    <t>\c one event day</t>
  </si>
  <si>
    <t>\d 3 events one day each</t>
  </si>
  <si>
    <t>\e Survey and demarcation of land for allotting land use rights</t>
  </si>
  <si>
    <t>\f Actual reimbursement</t>
  </si>
  <si>
    <t>\g Approx 20 ha of arable land, about 40 households per village;</t>
  </si>
  <si>
    <t>\h each irrigates about 4 ha and benefits 20 households</t>
  </si>
  <si>
    <t>\i 4 ha per village; crops include mango, cashew, orange, litchi etc</t>
  </si>
  <si>
    <t>\j 20 households per village at INR 2000 per household</t>
  </si>
  <si>
    <t>\k 20 households per village at INR 2500 per household</t>
  </si>
  <si>
    <t xml:space="preserve"> 2.2. Food and Nutrition Security</t>
  </si>
  <si>
    <t>\a Covered under Table 2.2</t>
  </si>
  <si>
    <t>\b 2 SHG per village for 3 year period</t>
  </si>
  <si>
    <t>\c Two demo per village for 3 year period</t>
  </si>
  <si>
    <t>\d at least 2 FFS from each village</t>
  </si>
  <si>
    <t>\e for one of three KVKs under OUAT</t>
  </si>
  <si>
    <t>\f in particular for rain-fed crops</t>
  </si>
  <si>
    <t>\g cultivation of nutrrition-dense crops; cost for supply of seeds, tools etc</t>
  </si>
  <si>
    <t>\h 4 camps a  year in each GP</t>
  </si>
  <si>
    <t xml:space="preserve"> 2.3. Livelihoods Improvement</t>
  </si>
  <si>
    <t>\a 2 per GP; cost for wages foregone; 30 days training at any KVK</t>
  </si>
  <si>
    <t>\b 2 CSP per GP and training for 45 days</t>
  </si>
  <si>
    <t>\c focus on pulses, oilseeds and millets</t>
  </si>
  <si>
    <t>\d 2 per GP; cost inclusive of tools, seeds and low cost drip irrigation for a 400 sq ft area etc</t>
  </si>
  <si>
    <t>\e 2 per GP</t>
  </si>
  <si>
    <t>\f two CSP per GP; cost inclusive of shed, feed, chicks, wages</t>
  </si>
  <si>
    <t>\g Two camp per year</t>
  </si>
  <si>
    <t>\h all PTG households covered; support includes seeds, tools,training etc</t>
  </si>
  <si>
    <t>\i Unspecified units; a lumpsum provision</t>
  </si>
  <si>
    <t>\j one SHG per GP</t>
  </si>
  <si>
    <t>\k set up near haat bazar and managed by TDCC</t>
  </si>
  <si>
    <t>\l Two month training;</t>
  </si>
  <si>
    <t xml:space="preserve"> 3.1. Community Infrastructure</t>
  </si>
  <si>
    <t>\a 50% of villages</t>
  </si>
  <si>
    <t>\b to be operated by any group.</t>
  </si>
  <si>
    <t>\c to be operated by a group, CSP or SHG</t>
  </si>
  <si>
    <t xml:space="preserve"> 3.2. Drudgery Reduction</t>
  </si>
  <si>
    <t>\a 20 ha plot in each village &amp; managed by women' group; cost inclusive of wages for 2 persons for 200 days plus planting materials</t>
  </si>
  <si>
    <t>\b at each GP and to be managed by SHG or VDC; beneficiaries contribution in the form of labour</t>
  </si>
  <si>
    <t>\c Organised by youth groups in respective GP</t>
  </si>
  <si>
    <t>\d This is provided under Table 3.1, Community infrastructure</t>
  </si>
  <si>
    <t>\e Fencing the sacred area within villages</t>
  </si>
  <si>
    <t xml:space="preserve"> 4.1. Project Management Unit</t>
  </si>
  <si>
    <t>\a fax machine, broadband connection, intercom, handycam, digital cameras,mobile, TV, LCD projector etc</t>
  </si>
  <si>
    <t>\b Baseline survey using census approach;</t>
  </si>
  <si>
    <t>\c Manual preparation, training to accountants etc</t>
  </si>
  <si>
    <t>\d Services of a Deputy Secretary from the Revenue Department</t>
  </si>
  <si>
    <t>\e  Conveyance allowance, HRA, Medical Allowance, EPF- as per Govt., Communication allowance,etc</t>
  </si>
  <si>
    <t>\f such as EPF, leave salary, gratuity</t>
  </si>
  <si>
    <t xml:space="preserve"> 4.2. Micro-Project Agency  Unit</t>
  </si>
  <si>
    <t>\a with an area of 90 m3</t>
  </si>
  <si>
    <t>\b with an area of 135 m3</t>
  </si>
  <si>
    <t>\c fax machine, broadband connection, intercom, handycam, digital cameras, TV, LCD projector etc</t>
  </si>
  <si>
    <t>\d Degree holding retired engineers; cost inclusive of DA and travel</t>
  </si>
  <si>
    <t>\e such as EPF, leave salary, gratuity, medical, insurance etc</t>
  </si>
  <si>
    <t xml:space="preserve"> 4.3. Monitoring and evaluation and KM</t>
  </si>
  <si>
    <t>\a 204 meetings per year for 17 MPAs</t>
  </si>
  <si>
    <t>\b one annual workshop at each GP</t>
  </si>
  <si>
    <t>\c Quarterly workshop at each MPA</t>
  </si>
  <si>
    <t>\d Quarlerly workshops</t>
  </si>
  <si>
    <t>\e website, software,  email ids etc.</t>
  </si>
  <si>
    <t>\f to be carried out by external agencies on quarterly basis</t>
  </si>
  <si>
    <t>Support to CSP for upscaling</t>
  </si>
  <si>
    <t>Fianl AWPB for 2016-17</t>
  </si>
  <si>
    <t>Annexure-I      (INR in Lakhs)</t>
  </si>
  <si>
    <t>Final AWPB 2016-17</t>
  </si>
  <si>
    <t xml:space="preserve">Total </t>
  </si>
  <si>
    <t>Year 1 (Five Months)</t>
  </si>
  <si>
    <t>Wages to MPWs(Multi purpose Worker) /b</t>
  </si>
  <si>
    <t xml:space="preserve"> </t>
  </si>
  <si>
    <t xml:space="preserve">Sub total R.Staff Salary </t>
  </si>
  <si>
    <t>Sub total R. staff  Allowances</t>
  </si>
  <si>
    <t>Sub total C. staff Salary</t>
  </si>
  <si>
    <t>Sub total C.staff Allowances</t>
  </si>
  <si>
    <t>Sub total Staff Salary and Allowances</t>
  </si>
  <si>
    <t>Sub total Buildings</t>
  </si>
  <si>
    <t>Proposed for Deduction*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</si>
</sst>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8"/>
      <color indexed="17"/>
      <name val="Calibri"/>
      <family val="2"/>
    </font>
    <font>
      <sz val="8"/>
      <color indexed="51"/>
      <name val="Calibri"/>
      <family val="2"/>
    </font>
    <font>
      <sz val="8"/>
      <color indexed="36"/>
      <name val="Calibri"/>
      <family val="2"/>
    </font>
    <font>
      <sz val="8"/>
      <color indexed="40"/>
      <name val="Calibri"/>
      <family val="2"/>
    </font>
    <font>
      <sz val="8"/>
      <color indexed="10"/>
      <name val="Calibri"/>
      <family val="2"/>
    </font>
    <font>
      <sz val="8"/>
      <color indexed="49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b/>
      <u val="single"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rgb="FF00B050"/>
      <name val="Calibri"/>
      <family val="2"/>
    </font>
    <font>
      <sz val="8"/>
      <color rgb="FFFFC000"/>
      <name val="Calibri"/>
      <family val="2"/>
    </font>
    <font>
      <sz val="8"/>
      <color rgb="FF7030A0"/>
      <name val="Calibri"/>
      <family val="2"/>
    </font>
    <font>
      <sz val="8"/>
      <color rgb="FF00B0F0"/>
      <name val="Calibri"/>
      <family val="2"/>
    </font>
    <font>
      <sz val="8"/>
      <color rgb="FFFF0000"/>
      <name val="Calibri"/>
      <family val="2"/>
    </font>
    <font>
      <sz val="8"/>
      <color theme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51" fillId="0" borderId="0" xfId="0" applyFont="1" applyAlignment="1">
      <alignment vertical="top"/>
    </xf>
    <xf numFmtId="9" fontId="51" fillId="0" borderId="0" xfId="0" applyNumberFormat="1" applyFont="1" applyAlignment="1">
      <alignment vertical="top"/>
    </xf>
    <xf numFmtId="41" fontId="52" fillId="0" borderId="10" xfId="0" applyNumberFormat="1" applyFont="1" applyBorder="1" applyAlignment="1">
      <alignment horizontal="center" vertical="top"/>
    </xf>
    <xf numFmtId="41" fontId="52" fillId="0" borderId="11" xfId="0" applyNumberFormat="1" applyFont="1" applyBorder="1" applyAlignment="1">
      <alignment vertical="top"/>
    </xf>
    <xf numFmtId="41" fontId="52" fillId="0" borderId="11" xfId="0" applyNumberFormat="1" applyFont="1" applyBorder="1" applyAlignment="1">
      <alignment horizontal="left" vertical="top"/>
    </xf>
    <xf numFmtId="9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41" fontId="52" fillId="0" borderId="11" xfId="0" applyNumberFormat="1" applyFont="1" applyFill="1" applyBorder="1" applyAlignment="1">
      <alignment vertical="top"/>
    </xf>
    <xf numFmtId="41" fontId="52" fillId="0" borderId="11" xfId="0" applyNumberFormat="1" applyFont="1" applyBorder="1" applyAlignment="1">
      <alignment vertical="top" wrapText="1"/>
    </xf>
    <xf numFmtId="43" fontId="52" fillId="0" borderId="11" xfId="0" applyNumberFormat="1" applyFont="1" applyBorder="1" applyAlignment="1">
      <alignment vertical="top" wrapText="1"/>
    </xf>
    <xf numFmtId="10" fontId="52" fillId="0" borderId="11" xfId="0" applyNumberFormat="1" applyFont="1" applyBorder="1" applyAlignment="1">
      <alignment vertical="top"/>
    </xf>
    <xf numFmtId="0" fontId="52" fillId="0" borderId="11" xfId="0" applyFont="1" applyBorder="1" applyAlignment="1">
      <alignment vertical="top"/>
    </xf>
    <xf numFmtId="0" fontId="51" fillId="0" borderId="11" xfId="0" applyFont="1" applyBorder="1" applyAlignment="1">
      <alignment vertical="top"/>
    </xf>
    <xf numFmtId="0" fontId="51" fillId="33" borderId="11" xfId="0" applyNumberFormat="1" applyFont="1" applyFill="1" applyBorder="1" applyAlignment="1">
      <alignment horizontal="right" vertical="top"/>
    </xf>
    <xf numFmtId="41" fontId="52" fillId="33" borderId="11" xfId="0" applyNumberFormat="1" applyFont="1" applyFill="1" applyBorder="1" applyAlignment="1">
      <alignment vertical="top"/>
    </xf>
    <xf numFmtId="41" fontId="51" fillId="33" borderId="11" xfId="0" applyNumberFormat="1" applyFont="1" applyFill="1" applyBorder="1" applyAlignment="1">
      <alignment vertical="top"/>
    </xf>
    <xf numFmtId="43" fontId="51" fillId="33" borderId="11" xfId="0" applyNumberFormat="1" applyFont="1" applyFill="1" applyBorder="1" applyAlignment="1">
      <alignment vertical="top"/>
    </xf>
    <xf numFmtId="43" fontId="52" fillId="33" borderId="11" xfId="0" applyNumberFormat="1" applyFont="1" applyFill="1" applyBorder="1" applyAlignment="1">
      <alignment vertical="top"/>
    </xf>
    <xf numFmtId="10" fontId="51" fillId="33" borderId="12" xfId="0" applyNumberFormat="1" applyFont="1" applyFill="1" applyBorder="1" applyAlignment="1">
      <alignment vertical="top"/>
    </xf>
    <xf numFmtId="0" fontId="51" fillId="33" borderId="11" xfId="0" applyFont="1" applyFill="1" applyBorder="1" applyAlignment="1">
      <alignment vertical="top"/>
    </xf>
    <xf numFmtId="0" fontId="51" fillId="34" borderId="11" xfId="0" applyNumberFormat="1" applyFont="1" applyFill="1" applyBorder="1" applyAlignment="1">
      <alignment horizontal="right" vertical="top"/>
    </xf>
    <xf numFmtId="41" fontId="52" fillId="34" borderId="11" xfId="0" applyNumberFormat="1" applyFont="1" applyFill="1" applyBorder="1" applyAlignment="1">
      <alignment vertical="top"/>
    </xf>
    <xf numFmtId="41" fontId="51" fillId="34" borderId="11" xfId="0" applyNumberFormat="1" applyFont="1" applyFill="1" applyBorder="1" applyAlignment="1">
      <alignment vertical="top"/>
    </xf>
    <xf numFmtId="43" fontId="51" fillId="34" borderId="11" xfId="0" applyNumberFormat="1" applyFont="1" applyFill="1" applyBorder="1" applyAlignment="1">
      <alignment vertical="top"/>
    </xf>
    <xf numFmtId="10" fontId="51" fillId="34" borderId="11" xfId="0" applyNumberFormat="1" applyFont="1" applyFill="1" applyBorder="1" applyAlignment="1">
      <alignment vertical="top"/>
    </xf>
    <xf numFmtId="0" fontId="51" fillId="0" borderId="11" xfId="0" applyNumberFormat="1" applyFont="1" applyBorder="1" applyAlignment="1">
      <alignment horizontal="right" vertical="top"/>
    </xf>
    <xf numFmtId="0" fontId="5" fillId="0" borderId="11" xfId="55" applyFont="1" applyFill="1" applyBorder="1" applyAlignment="1">
      <alignment vertical="top"/>
      <protection/>
    </xf>
    <xf numFmtId="0" fontId="51" fillId="0" borderId="11" xfId="0" applyNumberFormat="1" applyFont="1" applyBorder="1" applyAlignment="1">
      <alignment horizontal="left" vertical="top"/>
    </xf>
    <xf numFmtId="41" fontId="51" fillId="0" borderId="11" xfId="0" applyNumberFormat="1" applyFont="1" applyFill="1" applyBorder="1" applyAlignment="1">
      <alignment vertical="top"/>
    </xf>
    <xf numFmtId="41" fontId="51" fillId="0" borderId="11" xfId="0" applyNumberFormat="1" applyFont="1" applyBorder="1" applyAlignment="1">
      <alignment vertical="top"/>
    </xf>
    <xf numFmtId="43" fontId="51" fillId="0" borderId="11" xfId="0" applyNumberFormat="1" applyFont="1" applyBorder="1" applyAlignment="1">
      <alignment vertical="top"/>
    </xf>
    <xf numFmtId="41" fontId="51" fillId="35" borderId="11" xfId="0" applyNumberFormat="1" applyFont="1" applyFill="1" applyBorder="1" applyAlignment="1">
      <alignment vertical="top"/>
    </xf>
    <xf numFmtId="10" fontId="51" fillId="0" borderId="11" xfId="0" applyNumberFormat="1" applyFont="1" applyBorder="1" applyAlignment="1">
      <alignment vertical="top"/>
    </xf>
    <xf numFmtId="0" fontId="51" fillId="0" borderId="11" xfId="0" applyFont="1" applyFill="1" applyBorder="1" applyAlignment="1">
      <alignment vertical="top"/>
    </xf>
    <xf numFmtId="0" fontId="51" fillId="35" borderId="11" xfId="0" applyFont="1" applyFill="1" applyBorder="1" applyAlignment="1">
      <alignment vertical="top"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right"/>
    </xf>
    <xf numFmtId="0" fontId="4" fillId="0" borderId="11" xfId="55" applyFont="1" applyFill="1" applyBorder="1" applyAlignment="1">
      <alignment vertical="top"/>
      <protection/>
    </xf>
    <xf numFmtId="0" fontId="4" fillId="0" borderId="11" xfId="55" applyFont="1" applyFill="1" applyBorder="1" applyAlignment="1">
      <alignment horizontal="left" vertical="top"/>
      <protection/>
    </xf>
    <xf numFmtId="0" fontId="6" fillId="0" borderId="11" xfId="55" applyFont="1" applyFill="1" applyBorder="1" applyAlignment="1">
      <alignment vertical="center"/>
      <protection/>
    </xf>
    <xf numFmtId="0" fontId="52" fillId="34" borderId="11" xfId="0" applyNumberFormat="1" applyFont="1" applyFill="1" applyBorder="1" applyAlignment="1">
      <alignment horizontal="right" vertical="top"/>
    </xf>
    <xf numFmtId="0" fontId="51" fillId="34" borderId="11" xfId="0" applyFont="1" applyFill="1" applyBorder="1" applyAlignment="1">
      <alignment vertical="top"/>
    </xf>
    <xf numFmtId="0" fontId="53" fillId="0" borderId="11" xfId="0" applyFont="1" applyBorder="1" applyAlignment="1">
      <alignment vertical="top"/>
    </xf>
    <xf numFmtId="0" fontId="52" fillId="33" borderId="11" xfId="0" applyNumberFormat="1" applyFont="1" applyFill="1" applyBorder="1" applyAlignment="1">
      <alignment horizontal="right" vertical="top"/>
    </xf>
    <xf numFmtId="0" fontId="54" fillId="33" borderId="11" xfId="0" applyFont="1" applyFill="1" applyBorder="1" applyAlignment="1">
      <alignment vertical="top"/>
    </xf>
    <xf numFmtId="10" fontId="51" fillId="33" borderId="11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1" fillId="0" borderId="11" xfId="0" applyNumberFormat="1" applyFont="1" applyFill="1" applyBorder="1" applyAlignment="1">
      <alignment horizontal="right" vertical="top"/>
    </xf>
    <xf numFmtId="43" fontId="51" fillId="0" borderId="11" xfId="0" applyNumberFormat="1" applyFont="1" applyFill="1" applyBorder="1" applyAlignment="1">
      <alignment vertical="top"/>
    </xf>
    <xf numFmtId="10" fontId="51" fillId="0" borderId="11" xfId="0" applyNumberFormat="1" applyFont="1" applyFill="1" applyBorder="1" applyAlignment="1">
      <alignment vertical="top"/>
    </xf>
    <xf numFmtId="9" fontId="51" fillId="0" borderId="0" xfId="0" applyNumberFormat="1" applyFont="1" applyFill="1" applyAlignment="1">
      <alignment vertical="top"/>
    </xf>
    <xf numFmtId="0" fontId="51" fillId="0" borderId="0" xfId="0" applyFont="1" applyFill="1" applyAlignment="1">
      <alignment vertical="top"/>
    </xf>
    <xf numFmtId="43" fontId="52" fillId="34" borderId="11" xfId="0" applyNumberFormat="1" applyFont="1" applyFill="1" applyBorder="1" applyAlignment="1">
      <alignment vertical="top"/>
    </xf>
    <xf numFmtId="0" fontId="51" fillId="0" borderId="11" xfId="0" applyFont="1" applyBorder="1" applyAlignment="1">
      <alignment horizontal="right" vertical="top"/>
    </xf>
    <xf numFmtId="0" fontId="54" fillId="33" borderId="11" xfId="0" applyFont="1" applyFill="1" applyBorder="1" applyAlignment="1">
      <alignment/>
    </xf>
    <xf numFmtId="0" fontId="51" fillId="0" borderId="11" xfId="0" applyNumberFormat="1" applyFont="1" applyBorder="1" applyAlignment="1">
      <alignment vertical="top"/>
    </xf>
    <xf numFmtId="0" fontId="52" fillId="0" borderId="11" xfId="0" applyFont="1" applyBorder="1" applyAlignment="1">
      <alignment/>
    </xf>
    <xf numFmtId="43" fontId="52" fillId="0" borderId="11" xfId="0" applyNumberFormat="1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51" fillId="0" borderId="0" xfId="0" applyNumberFormat="1" applyFont="1" applyBorder="1" applyAlignment="1">
      <alignment horizontal="right" vertical="top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 vertical="top"/>
    </xf>
    <xf numFmtId="43" fontId="51" fillId="0" borderId="0" xfId="0" applyNumberFormat="1" applyFont="1" applyBorder="1" applyAlignment="1">
      <alignment vertical="top"/>
    </xf>
    <xf numFmtId="10" fontId="51" fillId="0" borderId="0" xfId="0" applyNumberFormat="1" applyFont="1" applyBorder="1" applyAlignment="1">
      <alignment vertical="top"/>
    </xf>
    <xf numFmtId="0" fontId="51" fillId="0" borderId="0" xfId="0" applyNumberFormat="1" applyFont="1" applyAlignment="1">
      <alignment horizontal="right" vertical="top"/>
    </xf>
    <xf numFmtId="43" fontId="51" fillId="0" borderId="0" xfId="0" applyNumberFormat="1" applyFont="1" applyAlignment="1">
      <alignment vertical="top"/>
    </xf>
    <xf numFmtId="43" fontId="52" fillId="0" borderId="0" xfId="0" applyNumberFormat="1" applyFont="1" applyAlignment="1">
      <alignment vertical="top"/>
    </xf>
    <xf numFmtId="10" fontId="51" fillId="0" borderId="0" xfId="0" applyNumberFormat="1" applyFont="1" applyAlignment="1">
      <alignment vertical="top"/>
    </xf>
    <xf numFmtId="0" fontId="9" fillId="36" borderId="0" xfId="56" applyFont="1" applyFill="1" applyAlignment="1">
      <alignment horizontal="left" vertical="top"/>
      <protection/>
    </xf>
    <xf numFmtId="0" fontId="10" fillId="36" borderId="0" xfId="56" applyFont="1" applyFill="1" applyAlignment="1">
      <alignment horizontal="left" vertical="top"/>
      <protection/>
    </xf>
    <xf numFmtId="0" fontId="53" fillId="36" borderId="0" xfId="0" applyFont="1" applyFill="1" applyAlignment="1">
      <alignment vertical="top"/>
    </xf>
    <xf numFmtId="0" fontId="51" fillId="0" borderId="0" xfId="0" applyFont="1" applyAlignment="1">
      <alignment/>
    </xf>
    <xf numFmtId="0" fontId="52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5" fillId="0" borderId="0" xfId="0" applyFont="1" applyAlignment="1">
      <alignment vertical="top"/>
    </xf>
    <xf numFmtId="43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 vertical="top" wrapText="1"/>
    </xf>
    <xf numFmtId="0" fontId="51" fillId="0" borderId="11" xfId="0" applyFont="1" applyFill="1" applyBorder="1" applyAlignment="1">
      <alignment/>
    </xf>
    <xf numFmtId="0" fontId="51" fillId="33" borderId="11" xfId="0" applyFont="1" applyFill="1" applyBorder="1" applyAlignment="1">
      <alignment horizontal="right"/>
    </xf>
    <xf numFmtId="0" fontId="52" fillId="33" borderId="11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43" fontId="51" fillId="33" borderId="11" xfId="0" applyNumberFormat="1" applyFont="1" applyFill="1" applyBorder="1" applyAlignment="1">
      <alignment/>
    </xf>
    <xf numFmtId="0" fontId="51" fillId="34" borderId="11" xfId="0" applyFont="1" applyFill="1" applyBorder="1" applyAlignment="1">
      <alignment horizontal="right"/>
    </xf>
    <xf numFmtId="0" fontId="52" fillId="34" borderId="11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43" fontId="51" fillId="34" borderId="11" xfId="0" applyNumberFormat="1" applyFont="1" applyFill="1" applyBorder="1" applyAlignment="1">
      <alignment/>
    </xf>
    <xf numFmtId="43" fontId="51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13" borderId="11" xfId="0" applyFont="1" applyFill="1" applyBorder="1" applyAlignment="1">
      <alignment horizontal="right"/>
    </xf>
    <xf numFmtId="0" fontId="5" fillId="13" borderId="11" xfId="0" applyFont="1" applyFill="1" applyBorder="1" applyAlignment="1">
      <alignment/>
    </xf>
    <xf numFmtId="43" fontId="5" fillId="13" borderId="11" xfId="0" applyNumberFormat="1" applyFont="1" applyFill="1" applyBorder="1" applyAlignment="1">
      <alignment/>
    </xf>
    <xf numFmtId="0" fontId="51" fillId="13" borderId="11" xfId="0" applyFont="1" applyFill="1" applyBorder="1" applyAlignment="1">
      <alignment/>
    </xf>
    <xf numFmtId="0" fontId="51" fillId="0" borderId="11" xfId="0" applyFont="1" applyFill="1" applyBorder="1" applyAlignment="1">
      <alignment horizontal="right"/>
    </xf>
    <xf numFmtId="43" fontId="51" fillId="0" borderId="11" xfId="0" applyNumberFormat="1" applyFont="1" applyFill="1" applyBorder="1" applyAlignment="1">
      <alignment/>
    </xf>
    <xf numFmtId="0" fontId="51" fillId="37" borderId="11" xfId="0" applyFont="1" applyFill="1" applyBorder="1" applyAlignment="1">
      <alignment horizontal="right"/>
    </xf>
    <xf numFmtId="0" fontId="51" fillId="37" borderId="11" xfId="0" applyFont="1" applyFill="1" applyBorder="1" applyAlignment="1">
      <alignment/>
    </xf>
    <xf numFmtId="43" fontId="51" fillId="37" borderId="11" xfId="0" applyNumberFormat="1" applyFont="1" applyFill="1" applyBorder="1" applyAlignment="1">
      <alignment/>
    </xf>
    <xf numFmtId="0" fontId="51" fillId="38" borderId="11" xfId="0" applyFont="1" applyFill="1" applyBorder="1" applyAlignment="1">
      <alignment/>
    </xf>
    <xf numFmtId="0" fontId="52" fillId="0" borderId="11" xfId="0" applyFont="1" applyBorder="1" applyAlignment="1">
      <alignment horizontal="right"/>
    </xf>
    <xf numFmtId="0" fontId="56" fillId="0" borderId="11" xfId="0" applyFont="1" applyBorder="1" applyAlignment="1">
      <alignment/>
    </xf>
    <xf numFmtId="0" fontId="57" fillId="38" borderId="11" xfId="0" applyFont="1" applyFill="1" applyBorder="1" applyAlignment="1">
      <alignment/>
    </xf>
    <xf numFmtId="0" fontId="57" fillId="0" borderId="11" xfId="0" applyFont="1" applyBorder="1" applyAlignment="1">
      <alignment/>
    </xf>
    <xf numFmtId="43" fontId="51" fillId="33" borderId="11" xfId="0" applyNumberFormat="1" applyFont="1" applyFill="1" applyBorder="1" applyAlignment="1" quotePrefix="1">
      <alignment/>
    </xf>
    <xf numFmtId="0" fontId="52" fillId="0" borderId="11" xfId="0" applyFont="1" applyFill="1" applyBorder="1" applyAlignment="1">
      <alignment/>
    </xf>
    <xf numFmtId="0" fontId="51" fillId="13" borderId="11" xfId="0" applyFont="1" applyFill="1" applyBorder="1" applyAlignment="1">
      <alignment horizontal="right"/>
    </xf>
    <xf numFmtId="0" fontId="52" fillId="13" borderId="11" xfId="0" applyFont="1" applyFill="1" applyBorder="1" applyAlignment="1">
      <alignment/>
    </xf>
    <xf numFmtId="43" fontId="51" fillId="13" borderId="11" xfId="0" applyNumberFormat="1" applyFont="1" applyFill="1" applyBorder="1" applyAlignment="1">
      <alignment/>
    </xf>
    <xf numFmtId="0" fontId="51" fillId="39" borderId="11" xfId="0" applyFont="1" applyFill="1" applyBorder="1" applyAlignment="1">
      <alignment horizontal="right"/>
    </xf>
    <xf numFmtId="0" fontId="51" fillId="39" borderId="11" xfId="0" applyFont="1" applyFill="1" applyBorder="1" applyAlignment="1">
      <alignment/>
    </xf>
    <xf numFmtId="43" fontId="51" fillId="39" borderId="11" xfId="0" applyNumberFormat="1" applyFont="1" applyFill="1" applyBorder="1" applyAlignment="1">
      <alignment/>
    </xf>
    <xf numFmtId="0" fontId="58" fillId="0" borderId="11" xfId="0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0" applyNumberFormat="1" applyFont="1" applyBorder="1" applyAlignment="1">
      <alignment/>
    </xf>
    <xf numFmtId="0" fontId="5" fillId="0" borderId="11" xfId="0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/>
    </xf>
    <xf numFmtId="0" fontId="59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1" fillId="0" borderId="11" xfId="0" applyFont="1" applyFill="1" applyBorder="1" applyAlignment="1">
      <alignment/>
    </xf>
    <xf numFmtId="0" fontId="61" fillId="0" borderId="11" xfId="0" applyFont="1" applyBorder="1" applyAlignment="1">
      <alignment/>
    </xf>
    <xf numFmtId="43" fontId="18" fillId="0" borderId="11" xfId="0" applyNumberFormat="1" applyFont="1" applyFill="1" applyBorder="1" applyAlignment="1">
      <alignment/>
    </xf>
    <xf numFmtId="0" fontId="51" fillId="38" borderId="11" xfId="0" applyFont="1" applyFill="1" applyBorder="1" applyAlignment="1">
      <alignment horizontal="right"/>
    </xf>
    <xf numFmtId="43" fontId="51" fillId="38" borderId="11" xfId="0" applyNumberFormat="1" applyFont="1" applyFill="1" applyBorder="1" applyAlignment="1">
      <alignment/>
    </xf>
    <xf numFmtId="43" fontId="52" fillId="38" borderId="11" xfId="0" applyNumberFormat="1" applyFont="1" applyFill="1" applyBorder="1" applyAlignment="1">
      <alignment/>
    </xf>
    <xf numFmtId="43" fontId="60" fillId="0" borderId="11" xfId="0" applyNumberFormat="1" applyFont="1" applyBorder="1" applyAlignment="1">
      <alignment/>
    </xf>
    <xf numFmtId="0" fontId="51" fillId="0" borderId="0" xfId="0" applyFont="1" applyAlignment="1">
      <alignment horizontal="right"/>
    </xf>
    <xf numFmtId="43" fontId="51" fillId="0" borderId="0" xfId="0" applyNumberFormat="1" applyFont="1" applyAlignment="1">
      <alignment/>
    </xf>
    <xf numFmtId="0" fontId="51" fillId="2" borderId="0" xfId="0" applyFont="1" applyFill="1" applyAlignment="1">
      <alignment/>
    </xf>
    <xf numFmtId="0" fontId="52" fillId="0" borderId="0" xfId="0" applyFont="1" applyAlignment="1">
      <alignment/>
    </xf>
    <xf numFmtId="1" fontId="52" fillId="0" borderId="11" xfId="0" applyNumberFormat="1" applyFont="1" applyBorder="1" applyAlignment="1">
      <alignment/>
    </xf>
    <xf numFmtId="43" fontId="52" fillId="0" borderId="11" xfId="0" applyNumberFormat="1" applyFont="1" applyBorder="1" applyAlignment="1">
      <alignment horizontal="center" wrapText="1"/>
    </xf>
    <xf numFmtId="1" fontId="51" fillId="33" borderId="11" xfId="0" applyNumberFormat="1" applyFont="1" applyFill="1" applyBorder="1" applyAlignment="1">
      <alignment/>
    </xf>
    <xf numFmtId="2" fontId="51" fillId="33" borderId="11" xfId="0" applyNumberFormat="1" applyFont="1" applyFill="1" applyBorder="1" applyAlignment="1">
      <alignment/>
    </xf>
    <xf numFmtId="0" fontId="51" fillId="0" borderId="0" xfId="0" applyFont="1" applyFill="1" applyAlignment="1">
      <alignment/>
    </xf>
    <xf numFmtId="1" fontId="51" fillId="34" borderId="11" xfId="0" applyNumberFormat="1" applyFont="1" applyFill="1" applyBorder="1" applyAlignment="1">
      <alignment/>
    </xf>
    <xf numFmtId="2" fontId="51" fillId="34" borderId="11" xfId="0" applyNumberFormat="1" applyFont="1" applyFill="1" applyBorder="1" applyAlignment="1">
      <alignment/>
    </xf>
    <xf numFmtId="1" fontId="51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1" fontId="5" fillId="13" borderId="11" xfId="0" applyNumberFormat="1" applyFont="1" applyFill="1" applyBorder="1" applyAlignment="1">
      <alignment/>
    </xf>
    <xf numFmtId="2" fontId="5" fillId="13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" fontId="51" fillId="0" borderId="11" xfId="0" applyNumberFormat="1" applyFont="1" applyFill="1" applyBorder="1" applyAlignment="1">
      <alignment/>
    </xf>
    <xf numFmtId="2" fontId="51" fillId="0" borderId="11" xfId="0" applyNumberFormat="1" applyFont="1" applyFill="1" applyBorder="1" applyAlignment="1">
      <alignment/>
    </xf>
    <xf numFmtId="1" fontId="51" fillId="37" borderId="11" xfId="0" applyNumberFormat="1" applyFont="1" applyFill="1" applyBorder="1" applyAlignment="1">
      <alignment/>
    </xf>
    <xf numFmtId="2" fontId="51" fillId="37" borderId="11" xfId="0" applyNumberFormat="1" applyFont="1" applyFill="1" applyBorder="1" applyAlignment="1">
      <alignment/>
    </xf>
    <xf numFmtId="43" fontId="5" fillId="34" borderId="11" xfId="0" applyNumberFormat="1" applyFont="1" applyFill="1" applyBorder="1" applyAlignment="1">
      <alignment vertical="center"/>
    </xf>
    <xf numFmtId="1" fontId="51" fillId="13" borderId="11" xfId="0" applyNumberFormat="1" applyFont="1" applyFill="1" applyBorder="1" applyAlignment="1">
      <alignment/>
    </xf>
    <xf numFmtId="2" fontId="51" fillId="13" borderId="11" xfId="0" applyNumberFormat="1" applyFont="1" applyFill="1" applyBorder="1" applyAlignment="1">
      <alignment/>
    </xf>
    <xf numFmtId="0" fontId="52" fillId="38" borderId="11" xfId="0" applyFont="1" applyFill="1" applyBorder="1" applyAlignment="1">
      <alignment/>
    </xf>
    <xf numFmtId="1" fontId="51" fillId="38" borderId="11" xfId="0" applyNumberFormat="1" applyFont="1" applyFill="1" applyBorder="1" applyAlignment="1">
      <alignment/>
    </xf>
    <xf numFmtId="2" fontId="51" fillId="38" borderId="11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1" fontId="51" fillId="39" borderId="11" xfId="0" applyNumberFormat="1" applyFont="1" applyFill="1" applyBorder="1" applyAlignment="1">
      <alignment/>
    </xf>
    <xf numFmtId="2" fontId="51" fillId="39" borderId="11" xfId="0" applyNumberFormat="1" applyFont="1" applyFill="1" applyBorder="1" applyAlignment="1">
      <alignment/>
    </xf>
    <xf numFmtId="1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2" fillId="0" borderId="11" xfId="0" applyNumberFormat="1" applyFont="1" applyBorder="1" applyAlignment="1">
      <alignment/>
    </xf>
    <xf numFmtId="1" fontId="5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8" borderId="11" xfId="0" applyFont="1" applyFill="1" applyBorder="1" applyAlignment="1">
      <alignment/>
    </xf>
    <xf numFmtId="0" fontId="5" fillId="38" borderId="11" xfId="0" applyFont="1" applyFill="1" applyBorder="1" applyAlignment="1">
      <alignment horizontal="right"/>
    </xf>
    <xf numFmtId="43" fontId="5" fillId="38" borderId="11" xfId="0" applyNumberFormat="1" applyFont="1" applyFill="1" applyBorder="1" applyAlignment="1">
      <alignment/>
    </xf>
    <xf numFmtId="1" fontId="5" fillId="38" borderId="11" xfId="0" applyNumberFormat="1" applyFont="1" applyFill="1" applyBorder="1" applyAlignment="1">
      <alignment/>
    </xf>
    <xf numFmtId="2" fontId="5" fillId="38" borderId="11" xfId="0" applyNumberFormat="1" applyFont="1" applyFill="1" applyBorder="1" applyAlignment="1">
      <alignment/>
    </xf>
    <xf numFmtId="0" fontId="5" fillId="38" borderId="0" xfId="0" applyFont="1" applyFill="1" applyAlignment="1">
      <alignment/>
    </xf>
    <xf numFmtId="0" fontId="55" fillId="0" borderId="11" xfId="0" applyFont="1" applyBorder="1" applyAlignment="1">
      <alignment vertical="top"/>
    </xf>
    <xf numFmtId="0" fontId="52" fillId="0" borderId="14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1" xfId="0" applyNumberFormat="1" applyFont="1" applyBorder="1" applyAlignment="1">
      <alignment horizontal="right" vertical="top"/>
    </xf>
    <xf numFmtId="41" fontId="52" fillId="0" borderId="11" xfId="0" applyNumberFormat="1" applyFont="1" applyBorder="1" applyAlignment="1">
      <alignment horizontal="left" vertical="top" wrapText="1"/>
    </xf>
    <xf numFmtId="41" fontId="52" fillId="0" borderId="11" xfId="0" applyNumberFormat="1" applyFont="1" applyBorder="1" applyAlignment="1">
      <alignment horizontal="center" vertical="top"/>
    </xf>
    <xf numFmtId="43" fontId="52" fillId="0" borderId="11" xfId="0" applyNumberFormat="1" applyFont="1" applyBorder="1" applyAlignment="1">
      <alignment horizontal="center" vertical="top" wrapText="1"/>
    </xf>
    <xf numFmtId="41" fontId="52" fillId="0" borderId="10" xfId="0" applyNumberFormat="1" applyFont="1" applyBorder="1" applyAlignment="1">
      <alignment horizontal="center" vertical="top" wrapText="1"/>
    </xf>
    <xf numFmtId="41" fontId="52" fillId="0" borderId="13" xfId="0" applyNumberFormat="1" applyFont="1" applyBorder="1" applyAlignment="1">
      <alignment horizontal="center" vertical="top" wrapText="1"/>
    </xf>
    <xf numFmtId="41" fontId="52" fillId="0" borderId="10" xfId="0" applyNumberFormat="1" applyFont="1" applyBorder="1" applyAlignment="1">
      <alignment horizontal="center" vertical="top"/>
    </xf>
    <xf numFmtId="41" fontId="52" fillId="0" borderId="15" xfId="0" applyNumberFormat="1" applyFont="1" applyBorder="1" applyAlignment="1">
      <alignment horizontal="center" vertical="top"/>
    </xf>
    <xf numFmtId="41" fontId="52" fillId="0" borderId="13" xfId="0" applyNumberFormat="1" applyFont="1" applyBorder="1" applyAlignment="1">
      <alignment horizontal="center" vertical="top"/>
    </xf>
    <xf numFmtId="10" fontId="52" fillId="0" borderId="10" xfId="0" applyNumberFormat="1" applyFont="1" applyBorder="1" applyAlignment="1">
      <alignment horizontal="center" vertical="top"/>
    </xf>
    <xf numFmtId="10" fontId="52" fillId="0" borderId="15" xfId="0" applyNumberFormat="1" applyFont="1" applyBorder="1" applyAlignment="1">
      <alignment horizontal="center" vertical="top"/>
    </xf>
    <xf numFmtId="10" fontId="52" fillId="0" borderId="13" xfId="0" applyNumberFormat="1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right" vertical="top"/>
    </xf>
    <xf numFmtId="0" fontId="52" fillId="0" borderId="11" xfId="0" applyFont="1" applyBorder="1" applyAlignment="1">
      <alignment horizontal="center"/>
    </xf>
    <xf numFmtId="1" fontId="52" fillId="0" borderId="11" xfId="0" applyNumberFormat="1" applyFont="1" applyBorder="1" applyAlignment="1">
      <alignment horizontal="center" wrapText="1"/>
    </xf>
    <xf numFmtId="43" fontId="52" fillId="0" borderId="11" xfId="0" applyNumberFormat="1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6" xfId="0" applyFont="1" applyBorder="1" applyAlignment="1">
      <alignment horizontal="right" vertical="top"/>
    </xf>
    <xf numFmtId="0" fontId="52" fillId="0" borderId="12" xfId="0" applyFont="1" applyBorder="1" applyAlignment="1">
      <alignment horizontal="right" vertical="top"/>
    </xf>
    <xf numFmtId="0" fontId="51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T_4_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7"/>
  <sheetViews>
    <sheetView zoomScale="110" zoomScaleNormal="110" zoomScalePageLayoutView="0" workbookViewId="0" topLeftCell="A1">
      <pane xSplit="2" ySplit="3" topLeftCell="C4" activePane="bottomRight" state="frozen"/>
      <selection pane="topLeft" activeCell="S655" sqref="S655"/>
      <selection pane="topRight" activeCell="S655" sqref="S655"/>
      <selection pane="bottomLeft" activeCell="S655" sqref="S655"/>
      <selection pane="bottomRight" activeCell="H2" sqref="H2:I2"/>
    </sheetView>
  </sheetViews>
  <sheetFormatPr defaultColWidth="9.140625" defaultRowHeight="15"/>
  <cols>
    <col min="1" max="1" width="7.7109375" style="1" customWidth="1"/>
    <col min="2" max="2" width="4.7109375" style="65" customWidth="1"/>
    <col min="3" max="3" width="24.7109375" style="1" customWidth="1"/>
    <col min="4" max="4" width="23.28125" style="1" hidden="1" customWidth="1"/>
    <col min="5" max="5" width="9.140625" style="52" customWidth="1"/>
    <col min="6" max="6" width="13.00390625" style="1" customWidth="1"/>
    <col min="7" max="7" width="7.140625" style="66" customWidth="1"/>
    <col min="8" max="8" width="5.7109375" style="1" customWidth="1"/>
    <col min="9" max="9" width="7.8515625" style="66" customWidth="1"/>
    <col min="10" max="10" width="9.00390625" style="66" customWidth="1"/>
    <col min="11" max="18" width="3.421875" style="1" bestFit="1" customWidth="1"/>
    <col min="19" max="19" width="6.57421875" style="1" customWidth="1"/>
    <col min="20" max="21" width="6.00390625" style="68" bestFit="1" customWidth="1"/>
    <col min="22" max="22" width="7.7109375" style="1" customWidth="1"/>
    <col min="23" max="23" width="1.7109375" style="2" hidden="1" customWidth="1"/>
    <col min="24" max="16384" width="9.140625" style="1" customWidth="1"/>
  </cols>
  <sheetData>
    <row r="1" spans="2:22" ht="11.25"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</row>
    <row r="2" spans="1:23" s="7" customFormat="1" ht="29.25" customHeight="1">
      <c r="A2" s="169" t="s">
        <v>1</v>
      </c>
      <c r="B2" s="170" t="s">
        <v>2</v>
      </c>
      <c r="C2" s="171" t="s">
        <v>3</v>
      </c>
      <c r="D2" s="172" t="s">
        <v>4</v>
      </c>
      <c r="E2" s="172"/>
      <c r="F2" s="172" t="s">
        <v>5</v>
      </c>
      <c r="G2" s="173" t="s">
        <v>6</v>
      </c>
      <c r="H2" s="174" t="s">
        <v>818</v>
      </c>
      <c r="I2" s="175"/>
      <c r="J2" s="3" t="s">
        <v>8</v>
      </c>
      <c r="K2" s="176" t="s">
        <v>9</v>
      </c>
      <c r="L2" s="177"/>
      <c r="M2" s="177"/>
      <c r="N2" s="178"/>
      <c r="O2" s="4" t="s">
        <v>8</v>
      </c>
      <c r="P2" s="4"/>
      <c r="Q2" s="4"/>
      <c r="R2" s="4"/>
      <c r="S2" s="5" t="s">
        <v>10</v>
      </c>
      <c r="T2" s="179" t="s">
        <v>11</v>
      </c>
      <c r="U2" s="180"/>
      <c r="V2" s="181"/>
      <c r="W2" s="6"/>
    </row>
    <row r="3" spans="1:23" s="7" customFormat="1" ht="30.75" customHeight="1">
      <c r="A3" s="169"/>
      <c r="B3" s="170"/>
      <c r="C3" s="171"/>
      <c r="D3" s="4" t="s">
        <v>12</v>
      </c>
      <c r="E3" s="8" t="s">
        <v>13</v>
      </c>
      <c r="F3" s="172"/>
      <c r="G3" s="173"/>
      <c r="H3" s="9" t="s">
        <v>14</v>
      </c>
      <c r="I3" s="10" t="s">
        <v>15</v>
      </c>
      <c r="J3" s="10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16</v>
      </c>
      <c r="P3" s="4" t="s">
        <v>17</v>
      </c>
      <c r="Q3" s="4" t="s">
        <v>18</v>
      </c>
      <c r="R3" s="4" t="s">
        <v>19</v>
      </c>
      <c r="S3" s="4">
        <v>0</v>
      </c>
      <c r="T3" s="11" t="s">
        <v>20</v>
      </c>
      <c r="U3" s="11" t="s">
        <v>21</v>
      </c>
      <c r="V3" s="12" t="s">
        <v>22</v>
      </c>
      <c r="W3" s="6" t="s">
        <v>23</v>
      </c>
    </row>
    <row r="4" spans="1:22" ht="11.25">
      <c r="A4" s="13">
        <v>10000</v>
      </c>
      <c r="B4" s="14">
        <v>1</v>
      </c>
      <c r="C4" s="15" t="s">
        <v>24</v>
      </c>
      <c r="D4" s="16"/>
      <c r="E4" s="16"/>
      <c r="F4" s="16"/>
      <c r="G4" s="17"/>
      <c r="H4" s="16"/>
      <c r="I4" s="18">
        <f>I5+I14</f>
        <v>378.57</v>
      </c>
      <c r="J4" s="18"/>
      <c r="K4" s="16"/>
      <c r="L4" s="16"/>
      <c r="M4" s="16"/>
      <c r="N4" s="16"/>
      <c r="O4" s="16"/>
      <c r="P4" s="16"/>
      <c r="Q4" s="16"/>
      <c r="R4" s="16"/>
      <c r="S4" s="16"/>
      <c r="T4" s="19"/>
      <c r="U4" s="19"/>
      <c r="V4" s="20"/>
    </row>
    <row r="5" spans="1:23" ht="11.25">
      <c r="A5" s="13">
        <v>11000</v>
      </c>
      <c r="B5" s="21">
        <v>1.1</v>
      </c>
      <c r="C5" s="22" t="s">
        <v>25</v>
      </c>
      <c r="D5" s="23"/>
      <c r="E5" s="23"/>
      <c r="F5" s="23"/>
      <c r="G5" s="24"/>
      <c r="H5" s="23"/>
      <c r="I5" s="24">
        <v>368.07</v>
      </c>
      <c r="J5" s="24"/>
      <c r="K5" s="23"/>
      <c r="L5" s="23"/>
      <c r="M5" s="23"/>
      <c r="N5" s="23"/>
      <c r="O5" s="23"/>
      <c r="P5" s="23"/>
      <c r="Q5" s="23"/>
      <c r="R5" s="23"/>
      <c r="S5" s="23"/>
      <c r="T5" s="25">
        <v>0.6</v>
      </c>
      <c r="U5" s="25">
        <v>0.4</v>
      </c>
      <c r="V5" s="25">
        <v>0</v>
      </c>
      <c r="W5" s="2">
        <f>T5+U5+V5</f>
        <v>1</v>
      </c>
    </row>
    <row r="6" spans="1:22" ht="11.25">
      <c r="A6" s="13">
        <v>11100</v>
      </c>
      <c r="B6" s="26">
        <v>1</v>
      </c>
      <c r="C6" s="27" t="s">
        <v>26</v>
      </c>
      <c r="D6" s="28" t="s">
        <v>27</v>
      </c>
      <c r="E6" s="29"/>
      <c r="F6" s="30" t="s">
        <v>28</v>
      </c>
      <c r="G6" s="31">
        <v>18.34</v>
      </c>
      <c r="H6" s="30">
        <v>17</v>
      </c>
      <c r="I6" s="31">
        <v>311.83</v>
      </c>
      <c r="J6" s="31"/>
      <c r="K6" s="30"/>
      <c r="L6" s="30"/>
      <c r="M6" s="32"/>
      <c r="N6" s="32"/>
      <c r="O6" s="30"/>
      <c r="P6" s="30"/>
      <c r="Q6" s="30"/>
      <c r="R6" s="30"/>
      <c r="S6" s="30"/>
      <c r="T6" s="33"/>
      <c r="U6" s="33"/>
      <c r="V6" s="33"/>
    </row>
    <row r="7" spans="1:22" ht="11.25">
      <c r="A7" s="13">
        <v>11110</v>
      </c>
      <c r="B7" s="26" t="s">
        <v>29</v>
      </c>
      <c r="C7" s="13" t="s">
        <v>30</v>
      </c>
      <c r="D7" s="13" t="s">
        <v>31</v>
      </c>
      <c r="E7" s="34"/>
      <c r="F7" s="13" t="s">
        <v>32</v>
      </c>
      <c r="G7" s="31">
        <v>0.045</v>
      </c>
      <c r="H7" s="13">
        <v>0</v>
      </c>
      <c r="I7" s="31">
        <v>0</v>
      </c>
      <c r="J7" s="31"/>
      <c r="K7" s="13"/>
      <c r="L7" s="13"/>
      <c r="M7" s="35"/>
      <c r="N7" s="35"/>
      <c r="O7" s="13"/>
      <c r="P7" s="13"/>
      <c r="Q7" s="13"/>
      <c r="R7" s="13"/>
      <c r="S7" s="13"/>
      <c r="T7" s="33"/>
      <c r="U7" s="33"/>
      <c r="V7" s="33"/>
    </row>
    <row r="8" spans="1:22" ht="11.25">
      <c r="A8" s="36">
        <v>11200</v>
      </c>
      <c r="B8" s="37">
        <v>2</v>
      </c>
      <c r="C8" s="36" t="s">
        <v>33</v>
      </c>
      <c r="D8" s="27" t="s">
        <v>34</v>
      </c>
      <c r="E8" s="34"/>
      <c r="F8" s="13" t="s">
        <v>35</v>
      </c>
      <c r="G8" s="31">
        <v>0.12</v>
      </c>
      <c r="H8" s="13">
        <v>388</v>
      </c>
      <c r="I8" s="31">
        <v>16.8</v>
      </c>
      <c r="J8" s="31"/>
      <c r="K8" s="13"/>
      <c r="L8" s="13"/>
      <c r="M8" s="35"/>
      <c r="N8" s="35"/>
      <c r="O8" s="13"/>
      <c r="P8" s="13"/>
      <c r="Q8" s="13"/>
      <c r="R8" s="13"/>
      <c r="S8" s="13"/>
      <c r="T8" s="33"/>
      <c r="U8" s="33"/>
      <c r="V8" s="33"/>
    </row>
    <row r="9" spans="1:22" ht="11.25">
      <c r="A9" s="36">
        <v>11300</v>
      </c>
      <c r="B9" s="37">
        <v>3</v>
      </c>
      <c r="C9" s="36" t="s">
        <v>36</v>
      </c>
      <c r="D9" s="27" t="s">
        <v>37</v>
      </c>
      <c r="E9" s="34"/>
      <c r="F9" s="13" t="s">
        <v>35</v>
      </c>
      <c r="G9" s="31">
        <v>0.07</v>
      </c>
      <c r="H9" s="13">
        <v>221</v>
      </c>
      <c r="I9" s="31">
        <v>5.27</v>
      </c>
      <c r="J9" s="31"/>
      <c r="K9" s="13"/>
      <c r="L9" s="13"/>
      <c r="M9" s="35"/>
      <c r="N9" s="35"/>
      <c r="O9" s="13"/>
      <c r="P9" s="13"/>
      <c r="Q9" s="13"/>
      <c r="R9" s="13"/>
      <c r="S9" s="13"/>
      <c r="T9" s="33"/>
      <c r="U9" s="33"/>
      <c r="V9" s="33"/>
    </row>
    <row r="10" spans="1:22" ht="11.25">
      <c r="A10" s="13">
        <v>11400</v>
      </c>
      <c r="B10" s="26">
        <v>4</v>
      </c>
      <c r="C10" s="13" t="s">
        <v>38</v>
      </c>
      <c r="D10" s="38" t="s">
        <v>39</v>
      </c>
      <c r="E10" s="34"/>
      <c r="F10" s="13" t="s">
        <v>35</v>
      </c>
      <c r="G10" s="31">
        <v>0.01</v>
      </c>
      <c r="H10" s="13">
        <v>1360</v>
      </c>
      <c r="I10" s="31">
        <v>3.32</v>
      </c>
      <c r="J10" s="31"/>
      <c r="K10" s="13"/>
      <c r="L10" s="13"/>
      <c r="M10" s="35"/>
      <c r="N10" s="35"/>
      <c r="O10" s="13"/>
      <c r="P10" s="13"/>
      <c r="Q10" s="13"/>
      <c r="R10" s="13"/>
      <c r="S10" s="13"/>
      <c r="T10" s="33"/>
      <c r="U10" s="33"/>
      <c r="V10" s="33"/>
    </row>
    <row r="11" spans="1:22" ht="11.25">
      <c r="A11" s="13">
        <v>11500</v>
      </c>
      <c r="B11" s="26">
        <v>5</v>
      </c>
      <c r="C11" s="13" t="s">
        <v>40</v>
      </c>
      <c r="D11" s="28" t="s">
        <v>41</v>
      </c>
      <c r="E11" s="34"/>
      <c r="F11" s="13" t="s">
        <v>42</v>
      </c>
      <c r="G11" s="31">
        <v>2.43</v>
      </c>
      <c r="H11" s="13">
        <v>1226</v>
      </c>
      <c r="I11" s="31">
        <v>22.73</v>
      </c>
      <c r="J11" s="31"/>
      <c r="K11" s="13"/>
      <c r="L11" s="13"/>
      <c r="M11" s="35"/>
      <c r="N11" s="35"/>
      <c r="O11" s="13"/>
      <c r="P11" s="13"/>
      <c r="Q11" s="13"/>
      <c r="R11" s="13"/>
      <c r="S11" s="13"/>
      <c r="T11" s="33"/>
      <c r="U11" s="33"/>
      <c r="V11" s="33"/>
    </row>
    <row r="12" spans="1:22" ht="11.25">
      <c r="A12" s="13">
        <v>11600</v>
      </c>
      <c r="B12" s="26">
        <v>6</v>
      </c>
      <c r="C12" s="13" t="s">
        <v>43</v>
      </c>
      <c r="D12" s="39" t="s">
        <v>44</v>
      </c>
      <c r="E12" s="34"/>
      <c r="F12" s="13" t="s">
        <v>45</v>
      </c>
      <c r="G12" s="31">
        <v>0.03</v>
      </c>
      <c r="H12" s="30">
        <v>1082</v>
      </c>
      <c r="I12" s="31">
        <v>8.12</v>
      </c>
      <c r="J12" s="31"/>
      <c r="K12" s="13"/>
      <c r="L12" s="13"/>
      <c r="M12" s="35"/>
      <c r="N12" s="35"/>
      <c r="O12" s="13"/>
      <c r="P12" s="13"/>
      <c r="Q12" s="13"/>
      <c r="R12" s="13"/>
      <c r="S12" s="13"/>
      <c r="T12" s="33"/>
      <c r="U12" s="33"/>
      <c r="V12" s="33"/>
    </row>
    <row r="13" spans="1:22" ht="12">
      <c r="A13" s="13">
        <v>11700</v>
      </c>
      <c r="B13" s="26">
        <v>7</v>
      </c>
      <c r="C13" s="38" t="s">
        <v>46</v>
      </c>
      <c r="D13" s="40" t="s">
        <v>47</v>
      </c>
      <c r="E13" s="34"/>
      <c r="F13" s="13" t="s">
        <v>45</v>
      </c>
      <c r="G13" s="31">
        <v>1.75</v>
      </c>
      <c r="H13" s="30">
        <v>0</v>
      </c>
      <c r="I13" s="31">
        <v>0</v>
      </c>
      <c r="J13" s="31"/>
      <c r="K13" s="13"/>
      <c r="L13" s="13"/>
      <c r="M13" s="35"/>
      <c r="N13" s="35"/>
      <c r="O13" s="13"/>
      <c r="P13" s="13"/>
      <c r="Q13" s="13"/>
      <c r="R13" s="13"/>
      <c r="S13" s="13"/>
      <c r="T13" s="33"/>
      <c r="U13" s="33"/>
      <c r="V13" s="33"/>
    </row>
    <row r="14" spans="1:23" ht="11.25">
      <c r="A14" s="13">
        <v>12000</v>
      </c>
      <c r="B14" s="41">
        <v>1.2</v>
      </c>
      <c r="C14" s="22" t="s">
        <v>48</v>
      </c>
      <c r="D14" s="42"/>
      <c r="E14" s="42"/>
      <c r="F14" s="42"/>
      <c r="G14" s="24"/>
      <c r="H14" s="42"/>
      <c r="I14" s="24">
        <v>10.5</v>
      </c>
      <c r="J14" s="24"/>
      <c r="K14" s="42"/>
      <c r="L14" s="42"/>
      <c r="M14" s="42"/>
      <c r="N14" s="42"/>
      <c r="O14" s="42"/>
      <c r="P14" s="42"/>
      <c r="Q14" s="42"/>
      <c r="R14" s="42"/>
      <c r="S14" s="42"/>
      <c r="T14" s="25">
        <v>0.904</v>
      </c>
      <c r="U14" s="25">
        <v>0.096</v>
      </c>
      <c r="V14" s="25">
        <v>0</v>
      </c>
      <c r="W14" s="2">
        <f>T14+U14+V14</f>
        <v>1</v>
      </c>
    </row>
    <row r="15" spans="1:22" ht="11.25">
      <c r="A15" s="13">
        <v>12100</v>
      </c>
      <c r="B15" s="26">
        <v>1</v>
      </c>
      <c r="C15" s="13" t="s">
        <v>49</v>
      </c>
      <c r="D15" s="13" t="s">
        <v>50</v>
      </c>
      <c r="E15" s="34"/>
      <c r="F15" s="13"/>
      <c r="G15" s="31">
        <v>0.12</v>
      </c>
      <c r="H15" s="13">
        <v>0</v>
      </c>
      <c r="I15" s="31">
        <v>0</v>
      </c>
      <c r="J15" s="31"/>
      <c r="K15" s="13"/>
      <c r="L15" s="13"/>
      <c r="M15" s="13"/>
      <c r="N15" s="13"/>
      <c r="O15" s="13"/>
      <c r="P15" s="13"/>
      <c r="Q15" s="13"/>
      <c r="R15" s="13"/>
      <c r="S15" s="13"/>
      <c r="T15" s="33"/>
      <c r="U15" s="33"/>
      <c r="V15" s="33"/>
    </row>
    <row r="16" spans="1:22" ht="11.25">
      <c r="A16" s="13">
        <v>12200</v>
      </c>
      <c r="B16" s="26">
        <v>2</v>
      </c>
      <c r="C16" s="13" t="s">
        <v>51</v>
      </c>
      <c r="D16" s="13"/>
      <c r="E16" s="34"/>
      <c r="F16" s="13"/>
      <c r="G16" s="31"/>
      <c r="H16" s="13"/>
      <c r="I16" s="31"/>
      <c r="J16" s="31"/>
      <c r="K16" s="13"/>
      <c r="L16" s="13"/>
      <c r="M16" s="13"/>
      <c r="N16" s="13"/>
      <c r="O16" s="13"/>
      <c r="P16" s="13"/>
      <c r="Q16" s="13"/>
      <c r="R16" s="13"/>
      <c r="S16" s="13"/>
      <c r="T16" s="33"/>
      <c r="U16" s="33"/>
      <c r="V16" s="33"/>
    </row>
    <row r="17" spans="1:22" ht="12">
      <c r="A17" s="13">
        <v>12210</v>
      </c>
      <c r="B17" s="26" t="s">
        <v>52</v>
      </c>
      <c r="C17" s="13" t="s">
        <v>53</v>
      </c>
      <c r="D17" s="43" t="s">
        <v>54</v>
      </c>
      <c r="E17" s="34"/>
      <c r="F17" s="13" t="s">
        <v>55</v>
      </c>
      <c r="G17" s="31">
        <v>2.57</v>
      </c>
      <c r="H17" s="30">
        <v>14</v>
      </c>
      <c r="I17" s="31">
        <v>10.5</v>
      </c>
      <c r="J17" s="31"/>
      <c r="K17" s="13"/>
      <c r="L17" s="13"/>
      <c r="M17" s="35"/>
      <c r="N17" s="13"/>
      <c r="O17" s="13"/>
      <c r="P17" s="13"/>
      <c r="Q17" s="13"/>
      <c r="R17" s="13"/>
      <c r="S17" s="13"/>
      <c r="T17" s="33"/>
      <c r="U17" s="33"/>
      <c r="V17" s="33"/>
    </row>
    <row r="18" spans="1:22" ht="11.25">
      <c r="A18" s="13">
        <v>12300</v>
      </c>
      <c r="B18" s="26">
        <v>3</v>
      </c>
      <c r="C18" s="13" t="s">
        <v>56</v>
      </c>
      <c r="D18" s="13"/>
      <c r="E18" s="34"/>
      <c r="F18" s="13"/>
      <c r="G18" s="31"/>
      <c r="H18" s="13"/>
      <c r="I18" s="31"/>
      <c r="J18" s="31"/>
      <c r="K18" s="13"/>
      <c r="L18" s="13"/>
      <c r="M18" s="13"/>
      <c r="N18" s="13"/>
      <c r="O18" s="13"/>
      <c r="P18" s="13"/>
      <c r="Q18" s="13"/>
      <c r="R18" s="13"/>
      <c r="S18" s="13"/>
      <c r="T18" s="33"/>
      <c r="U18" s="33"/>
      <c r="V18" s="33"/>
    </row>
    <row r="19" spans="1:22" ht="11.25">
      <c r="A19" s="13">
        <v>12310</v>
      </c>
      <c r="B19" s="26" t="s">
        <v>57</v>
      </c>
      <c r="C19" s="13" t="s">
        <v>58</v>
      </c>
      <c r="D19" s="13"/>
      <c r="E19" s="34"/>
      <c r="F19" s="13"/>
      <c r="G19" s="31">
        <v>1.54</v>
      </c>
      <c r="H19" s="13">
        <v>0</v>
      </c>
      <c r="I19" s="31">
        <v>0</v>
      </c>
      <c r="J19" s="31"/>
      <c r="K19" s="13"/>
      <c r="L19" s="13"/>
      <c r="M19" s="35"/>
      <c r="N19" s="35"/>
      <c r="O19" s="13"/>
      <c r="P19" s="13"/>
      <c r="Q19" s="13"/>
      <c r="R19" s="13"/>
      <c r="S19" s="13"/>
      <c r="T19" s="33"/>
      <c r="U19" s="33"/>
      <c r="V19" s="33"/>
    </row>
    <row r="20" spans="1:22" ht="11.25">
      <c r="A20" s="13">
        <v>12320</v>
      </c>
      <c r="B20" s="26" t="s">
        <v>59</v>
      </c>
      <c r="C20" s="13" t="s">
        <v>60</v>
      </c>
      <c r="D20" s="13" t="s">
        <v>61</v>
      </c>
      <c r="E20" s="34"/>
      <c r="F20" s="13" t="s">
        <v>62</v>
      </c>
      <c r="G20" s="31">
        <v>1.28</v>
      </c>
      <c r="H20" s="13">
        <v>0</v>
      </c>
      <c r="I20" s="31">
        <v>0</v>
      </c>
      <c r="J20" s="31"/>
      <c r="K20" s="13"/>
      <c r="L20" s="13"/>
      <c r="M20" s="13"/>
      <c r="N20" s="13"/>
      <c r="O20" s="13"/>
      <c r="P20" s="13"/>
      <c r="Q20" s="13"/>
      <c r="R20" s="13"/>
      <c r="S20" s="13"/>
      <c r="T20" s="33"/>
      <c r="U20" s="33"/>
      <c r="V20" s="33"/>
    </row>
    <row r="21" spans="1:22" ht="11.25">
      <c r="A21" s="13">
        <v>12330</v>
      </c>
      <c r="B21" s="26" t="s">
        <v>63</v>
      </c>
      <c r="C21" s="13" t="s">
        <v>64</v>
      </c>
      <c r="D21" s="13" t="s">
        <v>65</v>
      </c>
      <c r="E21" s="34"/>
      <c r="F21" s="13" t="s">
        <v>66</v>
      </c>
      <c r="G21" s="31">
        <v>11.41</v>
      </c>
      <c r="H21" s="13">
        <v>0</v>
      </c>
      <c r="I21" s="31">
        <v>0</v>
      </c>
      <c r="J21" s="31"/>
      <c r="K21" s="13"/>
      <c r="L21" s="13"/>
      <c r="M21" s="13"/>
      <c r="N21" s="13"/>
      <c r="O21" s="13"/>
      <c r="P21" s="13"/>
      <c r="Q21" s="13"/>
      <c r="R21" s="13"/>
      <c r="S21" s="13"/>
      <c r="T21" s="33"/>
      <c r="U21" s="33"/>
      <c r="V21" s="33"/>
    </row>
    <row r="22" spans="1:22" ht="11.25">
      <c r="A22" s="13">
        <v>12400</v>
      </c>
      <c r="B22" s="26">
        <v>4</v>
      </c>
      <c r="C22" s="13" t="s">
        <v>67</v>
      </c>
      <c r="D22" s="13"/>
      <c r="E22" s="34"/>
      <c r="F22" s="13"/>
      <c r="G22" s="31"/>
      <c r="H22" s="13"/>
      <c r="I22" s="31"/>
      <c r="J22" s="31"/>
      <c r="K22" s="13"/>
      <c r="L22" s="13"/>
      <c r="M22" s="13"/>
      <c r="N22" s="13"/>
      <c r="O22" s="13"/>
      <c r="P22" s="13"/>
      <c r="Q22" s="13"/>
      <c r="R22" s="13"/>
      <c r="S22" s="13"/>
      <c r="T22" s="33"/>
      <c r="U22" s="33"/>
      <c r="V22" s="33"/>
    </row>
    <row r="23" spans="1:22" ht="11.25">
      <c r="A23" s="13">
        <v>12410</v>
      </c>
      <c r="B23" s="26" t="s">
        <v>68</v>
      </c>
      <c r="C23" s="13" t="s">
        <v>69</v>
      </c>
      <c r="D23" s="13" t="s">
        <v>70</v>
      </c>
      <c r="E23" s="34"/>
      <c r="F23" s="13" t="s">
        <v>71</v>
      </c>
      <c r="G23" s="31">
        <v>0.075</v>
      </c>
      <c r="H23" s="13">
        <v>0</v>
      </c>
      <c r="I23" s="31">
        <v>0</v>
      </c>
      <c r="J23" s="31"/>
      <c r="K23" s="13"/>
      <c r="L23" s="13"/>
      <c r="M23" s="13"/>
      <c r="N23" s="13"/>
      <c r="O23" s="13"/>
      <c r="P23" s="13"/>
      <c r="Q23" s="13"/>
      <c r="R23" s="13"/>
      <c r="S23" s="13"/>
      <c r="T23" s="33"/>
      <c r="U23" s="33"/>
      <c r="V23" s="33"/>
    </row>
    <row r="24" spans="1:22" ht="11.25">
      <c r="A24" s="13">
        <v>12420</v>
      </c>
      <c r="B24" s="26" t="s">
        <v>72</v>
      </c>
      <c r="C24" s="13" t="s">
        <v>73</v>
      </c>
      <c r="D24" s="13" t="s">
        <v>74</v>
      </c>
      <c r="E24" s="34"/>
      <c r="F24" s="13" t="s">
        <v>75</v>
      </c>
      <c r="G24" s="31">
        <v>0.02</v>
      </c>
      <c r="H24" s="13">
        <v>0</v>
      </c>
      <c r="I24" s="31"/>
      <c r="J24" s="31"/>
      <c r="K24" s="13"/>
      <c r="L24" s="13"/>
      <c r="M24" s="13"/>
      <c r="N24" s="13"/>
      <c r="O24" s="13"/>
      <c r="P24" s="13"/>
      <c r="Q24" s="13"/>
      <c r="R24" s="13"/>
      <c r="S24" s="13"/>
      <c r="T24" s="33"/>
      <c r="U24" s="33"/>
      <c r="V24" s="33"/>
    </row>
    <row r="25" spans="1:22" ht="11.25">
      <c r="A25" s="13">
        <v>20000</v>
      </c>
      <c r="B25" s="44">
        <v>2</v>
      </c>
      <c r="C25" s="45" t="s">
        <v>76</v>
      </c>
      <c r="D25" s="20"/>
      <c r="E25" s="20"/>
      <c r="F25" s="20"/>
      <c r="G25" s="17"/>
      <c r="H25" s="20"/>
      <c r="I25" s="18">
        <f>I26+I30+I38</f>
        <v>20.1</v>
      </c>
      <c r="J25" s="18"/>
      <c r="K25" s="20"/>
      <c r="L25" s="20"/>
      <c r="M25" s="20"/>
      <c r="N25" s="20"/>
      <c r="O25" s="20"/>
      <c r="P25" s="20"/>
      <c r="Q25" s="20"/>
      <c r="R25" s="20"/>
      <c r="S25" s="20"/>
      <c r="T25" s="46"/>
      <c r="U25" s="46"/>
      <c r="V25" s="46"/>
    </row>
    <row r="26" spans="1:23" ht="11.25">
      <c r="A26" s="13">
        <v>21000</v>
      </c>
      <c r="B26" s="41">
        <v>2.1</v>
      </c>
      <c r="C26" s="22" t="s">
        <v>77</v>
      </c>
      <c r="D26" s="42"/>
      <c r="E26" s="42"/>
      <c r="F26" s="42"/>
      <c r="G26" s="24"/>
      <c r="H26" s="42"/>
      <c r="I26" s="24">
        <v>10.1</v>
      </c>
      <c r="J26" s="24"/>
      <c r="K26" s="42"/>
      <c r="L26" s="42"/>
      <c r="M26" s="42"/>
      <c r="N26" s="42"/>
      <c r="O26" s="42"/>
      <c r="P26" s="42"/>
      <c r="Q26" s="42"/>
      <c r="R26" s="42"/>
      <c r="S26" s="42"/>
      <c r="T26" s="25">
        <v>0.562</v>
      </c>
      <c r="U26" s="25">
        <v>0.352</v>
      </c>
      <c r="V26" s="25">
        <v>0.087</v>
      </c>
      <c r="W26" s="2">
        <f>T26+U26+V26</f>
        <v>1.0010000000000001</v>
      </c>
    </row>
    <row r="27" spans="1:22" ht="12">
      <c r="A27" s="13">
        <v>21100</v>
      </c>
      <c r="B27" s="26">
        <v>1</v>
      </c>
      <c r="C27" s="13" t="s">
        <v>78</v>
      </c>
      <c r="D27" s="43" t="s">
        <v>79</v>
      </c>
      <c r="E27" s="34"/>
      <c r="F27" s="13" t="s">
        <v>75</v>
      </c>
      <c r="G27" s="31">
        <v>0.01</v>
      </c>
      <c r="H27" s="13">
        <v>0</v>
      </c>
      <c r="I27" s="31">
        <v>0</v>
      </c>
      <c r="J27" s="31"/>
      <c r="K27" s="13"/>
      <c r="L27" s="13"/>
      <c r="M27" s="13"/>
      <c r="N27" s="13"/>
      <c r="O27" s="13"/>
      <c r="P27" s="13"/>
      <c r="Q27" s="13"/>
      <c r="R27" s="13"/>
      <c r="S27" s="13"/>
      <c r="T27" s="33"/>
      <c r="U27" s="33"/>
      <c r="V27" s="33"/>
    </row>
    <row r="28" spans="1:22" ht="12">
      <c r="A28" s="13">
        <v>21200</v>
      </c>
      <c r="B28" s="26">
        <v>2</v>
      </c>
      <c r="C28" s="13" t="s">
        <v>80</v>
      </c>
      <c r="D28" s="43" t="s">
        <v>81</v>
      </c>
      <c r="E28" s="34"/>
      <c r="F28" s="13" t="s">
        <v>82</v>
      </c>
      <c r="G28" s="31"/>
      <c r="H28" s="13"/>
      <c r="I28" s="31">
        <v>10.1</v>
      </c>
      <c r="J28" s="31"/>
      <c r="K28" s="13"/>
      <c r="L28" s="13"/>
      <c r="M28" s="35"/>
      <c r="N28" s="35"/>
      <c r="O28" s="13"/>
      <c r="P28" s="13"/>
      <c r="Q28" s="13"/>
      <c r="R28" s="13"/>
      <c r="S28" s="13"/>
      <c r="T28" s="33"/>
      <c r="U28" s="33"/>
      <c r="V28" s="33"/>
    </row>
    <row r="29" spans="1:22" ht="12">
      <c r="A29" s="13">
        <v>21300</v>
      </c>
      <c r="B29" s="26">
        <v>3</v>
      </c>
      <c r="C29" s="13" t="s">
        <v>83</v>
      </c>
      <c r="D29" s="43" t="s">
        <v>84</v>
      </c>
      <c r="E29" s="34"/>
      <c r="F29" s="13" t="s">
        <v>85</v>
      </c>
      <c r="G29" s="31">
        <v>10.1</v>
      </c>
      <c r="H29" s="13">
        <v>0</v>
      </c>
      <c r="I29" s="31">
        <v>0</v>
      </c>
      <c r="J29" s="31"/>
      <c r="K29" s="13"/>
      <c r="L29" s="13"/>
      <c r="M29" s="13"/>
      <c r="N29" s="13"/>
      <c r="O29" s="13"/>
      <c r="P29" s="13"/>
      <c r="Q29" s="13"/>
      <c r="R29" s="13"/>
      <c r="S29" s="13"/>
      <c r="T29" s="33"/>
      <c r="U29" s="33"/>
      <c r="V29" s="33"/>
    </row>
    <row r="30" spans="1:23" ht="11.25">
      <c r="A30" s="13">
        <v>22000</v>
      </c>
      <c r="B30" s="41">
        <v>2.2</v>
      </c>
      <c r="C30" s="47" t="s">
        <v>86</v>
      </c>
      <c r="D30" s="42"/>
      <c r="E30" s="42"/>
      <c r="F30" s="42"/>
      <c r="G30" s="24"/>
      <c r="H30" s="42"/>
      <c r="I30" s="24">
        <v>10</v>
      </c>
      <c r="J30" s="24"/>
      <c r="K30" s="42"/>
      <c r="L30" s="42"/>
      <c r="M30" s="42"/>
      <c r="N30" s="42"/>
      <c r="O30" s="42"/>
      <c r="P30" s="42"/>
      <c r="Q30" s="42"/>
      <c r="R30" s="42"/>
      <c r="S30" s="42"/>
      <c r="T30" s="25">
        <v>0.174</v>
      </c>
      <c r="U30" s="25">
        <v>0.826</v>
      </c>
      <c r="V30" s="25">
        <v>0</v>
      </c>
      <c r="W30" s="2">
        <f>T30+U30+V30</f>
        <v>1</v>
      </c>
    </row>
    <row r="31" spans="1:22" ht="11.25">
      <c r="A31" s="13">
        <v>22100</v>
      </c>
      <c r="B31" s="26">
        <v>1</v>
      </c>
      <c r="C31" s="13" t="s">
        <v>87</v>
      </c>
      <c r="D31" s="13"/>
      <c r="E31" s="34"/>
      <c r="F31" s="13"/>
      <c r="G31" s="31"/>
      <c r="H31" s="13"/>
      <c r="I31" s="31"/>
      <c r="J31" s="31"/>
      <c r="K31" s="13"/>
      <c r="L31" s="13"/>
      <c r="M31" s="13"/>
      <c r="N31" s="13"/>
      <c r="O31" s="13"/>
      <c r="P31" s="13"/>
      <c r="Q31" s="13"/>
      <c r="R31" s="13"/>
      <c r="S31" s="13"/>
      <c r="T31" s="33"/>
      <c r="U31" s="33"/>
      <c r="V31" s="33"/>
    </row>
    <row r="32" spans="1:22" ht="12">
      <c r="A32" s="13">
        <v>22110</v>
      </c>
      <c r="B32" s="26" t="s">
        <v>29</v>
      </c>
      <c r="C32" s="13" t="s">
        <v>88</v>
      </c>
      <c r="D32" s="43" t="s">
        <v>89</v>
      </c>
      <c r="E32" s="34"/>
      <c r="F32" s="13" t="s">
        <v>90</v>
      </c>
      <c r="G32" s="31">
        <v>0.25</v>
      </c>
      <c r="H32" s="13">
        <v>0</v>
      </c>
      <c r="I32" s="31">
        <v>0</v>
      </c>
      <c r="J32" s="31"/>
      <c r="K32" s="13"/>
      <c r="L32" s="13"/>
      <c r="M32" s="13"/>
      <c r="N32" s="13"/>
      <c r="O32" s="13"/>
      <c r="P32" s="13"/>
      <c r="Q32" s="13"/>
      <c r="R32" s="13"/>
      <c r="S32" s="13"/>
      <c r="T32" s="33"/>
      <c r="U32" s="33"/>
      <c r="V32" s="33"/>
    </row>
    <row r="33" spans="1:23" s="52" customFormat="1" ht="11.25">
      <c r="A33" s="34">
        <v>22120</v>
      </c>
      <c r="B33" s="48" t="s">
        <v>91</v>
      </c>
      <c r="C33" s="34" t="s">
        <v>92</v>
      </c>
      <c r="D33" s="34" t="s">
        <v>93</v>
      </c>
      <c r="E33" s="34"/>
      <c r="F33" s="34" t="s">
        <v>94</v>
      </c>
      <c r="G33" s="49">
        <v>0.03</v>
      </c>
      <c r="H33" s="34">
        <v>0</v>
      </c>
      <c r="I33" s="49">
        <v>0</v>
      </c>
      <c r="J33" s="49"/>
      <c r="K33" s="34"/>
      <c r="L33" s="34"/>
      <c r="M33" s="34"/>
      <c r="N33" s="34"/>
      <c r="O33" s="34"/>
      <c r="P33" s="34"/>
      <c r="Q33" s="34"/>
      <c r="R33" s="34"/>
      <c r="S33" s="34"/>
      <c r="T33" s="50"/>
      <c r="U33" s="50"/>
      <c r="V33" s="50"/>
      <c r="W33" s="51"/>
    </row>
    <row r="34" spans="1:22" ht="11.25">
      <c r="A34" s="13">
        <v>22130</v>
      </c>
      <c r="B34" s="26" t="s">
        <v>95</v>
      </c>
      <c r="C34" s="13" t="s">
        <v>96</v>
      </c>
      <c r="D34" s="13" t="s">
        <v>97</v>
      </c>
      <c r="E34" s="34"/>
      <c r="F34" s="13" t="s">
        <v>98</v>
      </c>
      <c r="G34" s="31">
        <v>75.1</v>
      </c>
      <c r="H34" s="13">
        <v>0</v>
      </c>
      <c r="I34" s="31">
        <v>0</v>
      </c>
      <c r="J34" s="31"/>
      <c r="K34" s="13"/>
      <c r="L34" s="13"/>
      <c r="M34" s="13"/>
      <c r="N34" s="13"/>
      <c r="O34" s="13"/>
      <c r="P34" s="13"/>
      <c r="Q34" s="13"/>
      <c r="R34" s="13"/>
      <c r="S34" s="13"/>
      <c r="T34" s="33"/>
      <c r="U34" s="33"/>
      <c r="V34" s="33"/>
    </row>
    <row r="35" spans="1:22" ht="11.25">
      <c r="A35" s="13">
        <v>22200</v>
      </c>
      <c r="B35" s="26">
        <v>2</v>
      </c>
      <c r="C35" s="13" t="s">
        <v>99</v>
      </c>
      <c r="D35" s="13"/>
      <c r="E35" s="34"/>
      <c r="F35" s="13"/>
      <c r="G35" s="31"/>
      <c r="H35" s="13"/>
      <c r="I35" s="31"/>
      <c r="J35" s="31"/>
      <c r="K35" s="13"/>
      <c r="L35" s="13"/>
      <c r="M35" s="13"/>
      <c r="N35" s="13"/>
      <c r="O35" s="13"/>
      <c r="P35" s="13"/>
      <c r="Q35" s="13"/>
      <c r="R35" s="13"/>
      <c r="S35" s="13"/>
      <c r="T35" s="33"/>
      <c r="U35" s="33"/>
      <c r="V35" s="33"/>
    </row>
    <row r="36" spans="1:22" ht="11.25">
      <c r="A36" s="13">
        <v>22210</v>
      </c>
      <c r="B36" s="26" t="s">
        <v>52</v>
      </c>
      <c r="C36" s="13" t="s">
        <v>100</v>
      </c>
      <c r="D36" s="13" t="s">
        <v>101</v>
      </c>
      <c r="E36" s="34"/>
      <c r="F36" s="13" t="s">
        <v>102</v>
      </c>
      <c r="G36" s="31">
        <v>10.03</v>
      </c>
      <c r="H36" s="13">
        <v>0</v>
      </c>
      <c r="I36" s="31">
        <v>10</v>
      </c>
      <c r="J36" s="31"/>
      <c r="K36" s="13"/>
      <c r="L36" s="13"/>
      <c r="M36" s="13"/>
      <c r="N36" s="35"/>
      <c r="O36" s="13"/>
      <c r="P36" s="13"/>
      <c r="Q36" s="13"/>
      <c r="R36" s="13"/>
      <c r="S36" s="13"/>
      <c r="T36" s="33"/>
      <c r="U36" s="33"/>
      <c r="V36" s="33"/>
    </row>
    <row r="37" spans="1:22" ht="11.25">
      <c r="A37" s="13">
        <v>22220</v>
      </c>
      <c r="B37" s="26" t="s">
        <v>103</v>
      </c>
      <c r="C37" s="13" t="s">
        <v>104</v>
      </c>
      <c r="D37" s="13" t="s">
        <v>105</v>
      </c>
      <c r="E37" s="34"/>
      <c r="F37" s="13" t="s">
        <v>106</v>
      </c>
      <c r="G37" s="31">
        <v>0.125</v>
      </c>
      <c r="H37" s="13">
        <v>0</v>
      </c>
      <c r="I37" s="31">
        <v>0</v>
      </c>
      <c r="J37" s="31"/>
      <c r="K37" s="13"/>
      <c r="L37" s="13"/>
      <c r="M37" s="13"/>
      <c r="N37" s="35"/>
      <c r="O37" s="13"/>
      <c r="P37" s="13"/>
      <c r="Q37" s="13"/>
      <c r="R37" s="13"/>
      <c r="S37" s="13"/>
      <c r="T37" s="33"/>
      <c r="U37" s="33"/>
      <c r="V37" s="33"/>
    </row>
    <row r="38" spans="1:23" ht="11.25">
      <c r="A38" s="13">
        <v>23000</v>
      </c>
      <c r="B38" s="41">
        <v>2.3</v>
      </c>
      <c r="C38" s="47" t="s">
        <v>107</v>
      </c>
      <c r="D38" s="42"/>
      <c r="E38" s="42"/>
      <c r="F38" s="42"/>
      <c r="G38" s="24"/>
      <c r="H38" s="42"/>
      <c r="I38" s="53">
        <v>0</v>
      </c>
      <c r="J38" s="53"/>
      <c r="K38" s="42"/>
      <c r="L38" s="42"/>
      <c r="M38" s="42"/>
      <c r="N38" s="42"/>
      <c r="O38" s="42"/>
      <c r="P38" s="42"/>
      <c r="Q38" s="42"/>
      <c r="R38" s="42"/>
      <c r="S38" s="42"/>
      <c r="T38" s="25">
        <v>0.139</v>
      </c>
      <c r="U38" s="25">
        <v>0.802</v>
      </c>
      <c r="V38" s="25">
        <v>0.059</v>
      </c>
      <c r="W38" s="2">
        <f>T38+U38+V38</f>
        <v>1</v>
      </c>
    </row>
    <row r="39" spans="1:22" ht="11.25">
      <c r="A39" s="13">
        <v>23100</v>
      </c>
      <c r="B39" s="26">
        <v>1</v>
      </c>
      <c r="C39" s="13" t="s">
        <v>108</v>
      </c>
      <c r="D39" s="13" t="s">
        <v>109</v>
      </c>
      <c r="E39" s="34"/>
      <c r="F39" s="13" t="s">
        <v>110</v>
      </c>
      <c r="G39" s="31">
        <v>0.015</v>
      </c>
      <c r="H39" s="13">
        <v>0</v>
      </c>
      <c r="I39" s="31">
        <v>0</v>
      </c>
      <c r="J39" s="31"/>
      <c r="K39" s="13"/>
      <c r="L39" s="13"/>
      <c r="M39" s="13"/>
      <c r="N39" s="35"/>
      <c r="O39" s="13"/>
      <c r="P39" s="13"/>
      <c r="Q39" s="13"/>
      <c r="R39" s="13"/>
      <c r="S39" s="13"/>
      <c r="T39" s="33"/>
      <c r="U39" s="33"/>
      <c r="V39" s="33"/>
    </row>
    <row r="40" spans="1:22" ht="11.25">
      <c r="A40" s="13">
        <v>23200</v>
      </c>
      <c r="B40" s="26">
        <v>2</v>
      </c>
      <c r="C40" s="13" t="s">
        <v>817</v>
      </c>
      <c r="D40" s="13"/>
      <c r="E40" s="34"/>
      <c r="F40" s="13"/>
      <c r="G40" s="31"/>
      <c r="H40" s="13"/>
      <c r="I40" s="31">
        <v>0</v>
      </c>
      <c r="J40" s="31"/>
      <c r="K40" s="13"/>
      <c r="L40" s="13"/>
      <c r="M40" s="13"/>
      <c r="N40" s="13"/>
      <c r="O40" s="13"/>
      <c r="P40" s="13"/>
      <c r="Q40" s="13"/>
      <c r="R40" s="13"/>
      <c r="S40" s="13"/>
      <c r="T40" s="33"/>
      <c r="U40" s="33"/>
      <c r="V40" s="33"/>
    </row>
    <row r="41" spans="1:22" ht="11.25">
      <c r="A41" s="13"/>
      <c r="B41" s="54" t="s">
        <v>52</v>
      </c>
      <c r="C41" s="13" t="s">
        <v>111</v>
      </c>
      <c r="D41" s="13" t="s">
        <v>112</v>
      </c>
      <c r="E41" s="13"/>
      <c r="F41" s="13" t="s">
        <v>113</v>
      </c>
      <c r="G41" s="31">
        <v>0.03</v>
      </c>
      <c r="H41" s="13">
        <v>0</v>
      </c>
      <c r="I41" s="31"/>
      <c r="J41" s="31"/>
      <c r="K41" s="13"/>
      <c r="L41" s="13"/>
      <c r="M41" s="13"/>
      <c r="N41" s="13"/>
      <c r="O41" s="13"/>
      <c r="P41" s="13"/>
      <c r="Q41" s="13"/>
      <c r="R41" s="13"/>
      <c r="S41" s="13"/>
      <c r="T41" s="33"/>
      <c r="U41" s="33"/>
      <c r="V41" s="33"/>
    </row>
    <row r="42" spans="1:22" ht="11.25">
      <c r="A42" s="13"/>
      <c r="B42" s="54" t="s">
        <v>103</v>
      </c>
      <c r="C42" s="13" t="s">
        <v>114</v>
      </c>
      <c r="D42" s="13" t="s">
        <v>115</v>
      </c>
      <c r="E42" s="13"/>
      <c r="F42" s="13" t="s">
        <v>113</v>
      </c>
      <c r="G42" s="31">
        <v>0.05</v>
      </c>
      <c r="H42" s="13">
        <v>0</v>
      </c>
      <c r="I42" s="31">
        <v>0</v>
      </c>
      <c r="J42" s="31"/>
      <c r="K42" s="13"/>
      <c r="L42" s="13"/>
      <c r="M42" s="13"/>
      <c r="N42" s="13"/>
      <c r="O42" s="13"/>
      <c r="P42" s="13"/>
      <c r="Q42" s="13"/>
      <c r="R42" s="13"/>
      <c r="S42" s="13"/>
      <c r="T42" s="33"/>
      <c r="U42" s="33"/>
      <c r="V42" s="33"/>
    </row>
    <row r="43" spans="1:22" ht="11.25">
      <c r="A43" s="13"/>
      <c r="B43" s="54" t="s">
        <v>116</v>
      </c>
      <c r="C43" s="13" t="s">
        <v>117</v>
      </c>
      <c r="D43" s="13" t="s">
        <v>118</v>
      </c>
      <c r="E43" s="34"/>
      <c r="F43" s="13" t="s">
        <v>113</v>
      </c>
      <c r="G43" s="31">
        <v>1.17</v>
      </c>
      <c r="H43" s="13">
        <v>0</v>
      </c>
      <c r="I43" s="31">
        <v>0</v>
      </c>
      <c r="J43" s="31"/>
      <c r="K43" s="13"/>
      <c r="L43" s="13"/>
      <c r="M43" s="13"/>
      <c r="N43" s="13"/>
      <c r="O43" s="13"/>
      <c r="P43" s="13"/>
      <c r="Q43" s="13"/>
      <c r="R43" s="13"/>
      <c r="S43" s="13"/>
      <c r="T43" s="33"/>
      <c r="U43" s="33"/>
      <c r="V43" s="33"/>
    </row>
    <row r="44" spans="1:22" ht="11.25">
      <c r="A44" s="13">
        <v>23300</v>
      </c>
      <c r="B44" s="26">
        <v>3</v>
      </c>
      <c r="C44" s="13" t="s">
        <v>119</v>
      </c>
      <c r="D44" s="13"/>
      <c r="E44" s="34"/>
      <c r="F44" s="13"/>
      <c r="G44" s="31"/>
      <c r="H44" s="13"/>
      <c r="I44" s="31">
        <v>0</v>
      </c>
      <c r="J44" s="31"/>
      <c r="K44" s="13"/>
      <c r="L44" s="13"/>
      <c r="M44" s="13"/>
      <c r="N44" s="13"/>
      <c r="O44" s="13"/>
      <c r="P44" s="13"/>
      <c r="Q44" s="13"/>
      <c r="R44" s="13"/>
      <c r="S44" s="13"/>
      <c r="T44" s="33"/>
      <c r="U44" s="33"/>
      <c r="V44" s="33"/>
    </row>
    <row r="45" spans="1:22" ht="11.25">
      <c r="A45" s="13"/>
      <c r="B45" s="54" t="s">
        <v>57</v>
      </c>
      <c r="C45" s="13" t="s">
        <v>120</v>
      </c>
      <c r="D45" s="13" t="s">
        <v>121</v>
      </c>
      <c r="E45" s="34"/>
      <c r="F45" s="13" t="s">
        <v>113</v>
      </c>
      <c r="G45" s="31">
        <v>2</v>
      </c>
      <c r="H45" s="13">
        <v>0</v>
      </c>
      <c r="I45" s="31"/>
      <c r="J45" s="31"/>
      <c r="K45" s="13"/>
      <c r="L45" s="13"/>
      <c r="M45" s="13"/>
      <c r="N45" s="13"/>
      <c r="O45" s="13"/>
      <c r="P45" s="13"/>
      <c r="Q45" s="13"/>
      <c r="R45" s="13"/>
      <c r="S45" s="13"/>
      <c r="T45" s="33"/>
      <c r="U45" s="33"/>
      <c r="V45" s="33"/>
    </row>
    <row r="46" spans="1:22" ht="11.25">
      <c r="A46" s="13"/>
      <c r="B46" s="54" t="s">
        <v>59</v>
      </c>
      <c r="C46" s="13" t="s">
        <v>122</v>
      </c>
      <c r="D46" s="13" t="s">
        <v>123</v>
      </c>
      <c r="E46" s="34"/>
      <c r="F46" s="13" t="s">
        <v>113</v>
      </c>
      <c r="G46" s="31">
        <v>0.3</v>
      </c>
      <c r="H46" s="13">
        <v>0</v>
      </c>
      <c r="I46" s="31">
        <v>0</v>
      </c>
      <c r="J46" s="31"/>
      <c r="K46" s="13"/>
      <c r="L46" s="13"/>
      <c r="M46" s="13"/>
      <c r="N46" s="13"/>
      <c r="O46" s="13"/>
      <c r="P46" s="13"/>
      <c r="Q46" s="13"/>
      <c r="R46" s="13"/>
      <c r="S46" s="13"/>
      <c r="T46" s="33"/>
      <c r="U46" s="33"/>
      <c r="V46" s="33"/>
    </row>
    <row r="47" spans="1:22" ht="11.25">
      <c r="A47" s="13"/>
      <c r="B47" s="54" t="s">
        <v>63</v>
      </c>
      <c r="C47" s="13" t="s">
        <v>124</v>
      </c>
      <c r="D47" s="13" t="s">
        <v>125</v>
      </c>
      <c r="E47" s="34"/>
      <c r="F47" s="13" t="s">
        <v>28</v>
      </c>
      <c r="G47" s="31">
        <v>0.5</v>
      </c>
      <c r="H47" s="13">
        <v>0</v>
      </c>
      <c r="I47" s="31">
        <v>0</v>
      </c>
      <c r="J47" s="31"/>
      <c r="K47" s="13"/>
      <c r="L47" s="13"/>
      <c r="M47" s="13"/>
      <c r="N47" s="13"/>
      <c r="O47" s="13"/>
      <c r="P47" s="13"/>
      <c r="Q47" s="13"/>
      <c r="R47" s="13"/>
      <c r="S47" s="13"/>
      <c r="T47" s="33"/>
      <c r="U47" s="33"/>
      <c r="V47" s="33"/>
    </row>
    <row r="48" spans="1:22" ht="11.25">
      <c r="A48" s="13">
        <v>23400</v>
      </c>
      <c r="B48" s="26">
        <v>4</v>
      </c>
      <c r="C48" s="36" t="s">
        <v>126</v>
      </c>
      <c r="D48" s="13" t="s">
        <v>127</v>
      </c>
      <c r="E48" s="34"/>
      <c r="F48" s="13"/>
      <c r="G48" s="31"/>
      <c r="H48" s="13">
        <v>0</v>
      </c>
      <c r="I48" s="31"/>
      <c r="J48" s="31"/>
      <c r="K48" s="13"/>
      <c r="L48" s="13"/>
      <c r="M48" s="13"/>
      <c r="N48" s="13"/>
      <c r="O48" s="13"/>
      <c r="P48" s="13"/>
      <c r="Q48" s="13"/>
      <c r="R48" s="13"/>
      <c r="S48" s="13"/>
      <c r="T48" s="33"/>
      <c r="U48" s="33"/>
      <c r="V48" s="33"/>
    </row>
    <row r="49" spans="1:22" ht="11.25">
      <c r="A49" s="13"/>
      <c r="B49" s="26" t="s">
        <v>68</v>
      </c>
      <c r="C49" s="13" t="s">
        <v>128</v>
      </c>
      <c r="D49" s="13" t="s">
        <v>129</v>
      </c>
      <c r="E49" s="34"/>
      <c r="F49" s="13" t="s">
        <v>130</v>
      </c>
      <c r="G49" s="31">
        <v>0.02</v>
      </c>
      <c r="H49" s="13">
        <v>0</v>
      </c>
      <c r="I49" s="31">
        <v>0</v>
      </c>
      <c r="J49" s="31"/>
      <c r="K49" s="13"/>
      <c r="L49" s="13"/>
      <c r="M49" s="13"/>
      <c r="N49" s="13"/>
      <c r="O49" s="13"/>
      <c r="P49" s="13"/>
      <c r="Q49" s="13"/>
      <c r="R49" s="13"/>
      <c r="S49" s="13"/>
      <c r="T49" s="33"/>
      <c r="U49" s="33"/>
      <c r="V49" s="33"/>
    </row>
    <row r="50" spans="1:22" ht="11.25">
      <c r="A50" s="13"/>
      <c r="B50" s="26" t="s">
        <v>72</v>
      </c>
      <c r="C50" s="13" t="s">
        <v>131</v>
      </c>
      <c r="D50" s="13" t="s">
        <v>132</v>
      </c>
      <c r="E50" s="34"/>
      <c r="F50" s="13" t="s">
        <v>130</v>
      </c>
      <c r="G50" s="31">
        <v>0.03</v>
      </c>
      <c r="H50" s="13">
        <v>0</v>
      </c>
      <c r="I50" s="31">
        <v>0</v>
      </c>
      <c r="J50" s="31"/>
      <c r="K50" s="13"/>
      <c r="L50" s="13"/>
      <c r="M50" s="13"/>
      <c r="N50" s="13"/>
      <c r="O50" s="13"/>
      <c r="P50" s="13"/>
      <c r="Q50" s="13"/>
      <c r="R50" s="13"/>
      <c r="S50" s="13"/>
      <c r="T50" s="33"/>
      <c r="U50" s="33"/>
      <c r="V50" s="33"/>
    </row>
    <row r="51" spans="1:22" ht="11.25">
      <c r="A51" s="13"/>
      <c r="B51" s="26" t="s">
        <v>133</v>
      </c>
      <c r="C51" s="13" t="s">
        <v>122</v>
      </c>
      <c r="D51" s="13" t="s">
        <v>134</v>
      </c>
      <c r="E51" s="34"/>
      <c r="F51" s="13" t="s">
        <v>130</v>
      </c>
      <c r="G51" s="31">
        <v>0.3</v>
      </c>
      <c r="H51" s="13">
        <v>0</v>
      </c>
      <c r="I51" s="31">
        <v>0</v>
      </c>
      <c r="J51" s="31"/>
      <c r="K51" s="13"/>
      <c r="L51" s="13"/>
      <c r="M51" s="13"/>
      <c r="N51" s="13"/>
      <c r="O51" s="13"/>
      <c r="P51" s="13"/>
      <c r="Q51" s="13"/>
      <c r="R51" s="13"/>
      <c r="S51" s="13"/>
      <c r="T51" s="33"/>
      <c r="U51" s="33"/>
      <c r="V51" s="33"/>
    </row>
    <row r="52" spans="1:22" ht="11.25">
      <c r="A52" s="13"/>
      <c r="B52" s="26" t="s">
        <v>135</v>
      </c>
      <c r="C52" s="13" t="s">
        <v>136</v>
      </c>
      <c r="D52" s="13" t="s">
        <v>137</v>
      </c>
      <c r="E52" s="34"/>
      <c r="F52" s="13" t="s">
        <v>130</v>
      </c>
      <c r="G52" s="31">
        <v>0.3</v>
      </c>
      <c r="H52" s="13">
        <v>0</v>
      </c>
      <c r="I52" s="31">
        <v>0</v>
      </c>
      <c r="J52" s="31"/>
      <c r="K52" s="13"/>
      <c r="L52" s="13"/>
      <c r="M52" s="13"/>
      <c r="N52" s="13"/>
      <c r="O52" s="13"/>
      <c r="P52" s="13"/>
      <c r="Q52" s="13"/>
      <c r="R52" s="13"/>
      <c r="S52" s="13"/>
      <c r="T52" s="33"/>
      <c r="U52" s="33"/>
      <c r="V52" s="33"/>
    </row>
    <row r="53" spans="1:22" ht="11.25">
      <c r="A53" s="13">
        <v>23500</v>
      </c>
      <c r="B53" s="26">
        <v>5</v>
      </c>
      <c r="C53" s="13" t="s">
        <v>138</v>
      </c>
      <c r="D53" s="13" t="s">
        <v>139</v>
      </c>
      <c r="E53" s="34"/>
      <c r="F53" s="31" t="s">
        <v>140</v>
      </c>
      <c r="G53" s="31">
        <v>21.5</v>
      </c>
      <c r="H53" s="13">
        <v>0</v>
      </c>
      <c r="I53" s="31">
        <v>0</v>
      </c>
      <c r="J53" s="31"/>
      <c r="K53" s="13"/>
      <c r="L53" s="13"/>
      <c r="M53" s="13"/>
      <c r="N53" s="13"/>
      <c r="O53" s="13"/>
      <c r="P53" s="13"/>
      <c r="Q53" s="13"/>
      <c r="R53" s="13"/>
      <c r="S53" s="13"/>
      <c r="T53" s="33"/>
      <c r="U53" s="33"/>
      <c r="V53" s="33"/>
    </row>
    <row r="54" spans="1:22" ht="11.25">
      <c r="A54" s="13">
        <v>23600</v>
      </c>
      <c r="B54" s="26">
        <v>6</v>
      </c>
      <c r="C54" s="13" t="s">
        <v>141</v>
      </c>
      <c r="D54" s="13" t="s">
        <v>142</v>
      </c>
      <c r="E54" s="34"/>
      <c r="F54" s="13" t="s">
        <v>143</v>
      </c>
      <c r="G54" s="31">
        <v>28</v>
      </c>
      <c r="H54" s="13">
        <v>0</v>
      </c>
      <c r="I54" s="31">
        <v>0</v>
      </c>
      <c r="J54" s="31"/>
      <c r="K54" s="13"/>
      <c r="L54" s="13"/>
      <c r="M54" s="13"/>
      <c r="N54" s="13"/>
      <c r="O54" s="13"/>
      <c r="P54" s="13"/>
      <c r="Q54" s="13"/>
      <c r="R54" s="13"/>
      <c r="S54" s="13"/>
      <c r="T54" s="33"/>
      <c r="U54" s="33"/>
      <c r="V54" s="33"/>
    </row>
    <row r="55" spans="1:22" ht="11.25">
      <c r="A55" s="13">
        <v>23700</v>
      </c>
      <c r="B55" s="26">
        <v>7</v>
      </c>
      <c r="C55" s="13" t="s">
        <v>144</v>
      </c>
      <c r="D55" s="13" t="s">
        <v>145</v>
      </c>
      <c r="E55" s="34"/>
      <c r="F55" s="13" t="s">
        <v>75</v>
      </c>
      <c r="G55" s="31">
        <v>0.3</v>
      </c>
      <c r="H55" s="13">
        <v>0</v>
      </c>
      <c r="I55" s="31">
        <v>0</v>
      </c>
      <c r="J55" s="31"/>
      <c r="K55" s="13"/>
      <c r="L55" s="13"/>
      <c r="M55" s="13"/>
      <c r="N55" s="13"/>
      <c r="O55" s="13"/>
      <c r="P55" s="13"/>
      <c r="Q55" s="13"/>
      <c r="R55" s="13"/>
      <c r="S55" s="13"/>
      <c r="T55" s="33"/>
      <c r="U55" s="33"/>
      <c r="V55" s="33"/>
    </row>
    <row r="56" spans="1:22" ht="11.25">
      <c r="A56" s="13">
        <v>30000</v>
      </c>
      <c r="B56" s="44">
        <v>3</v>
      </c>
      <c r="C56" s="55" t="s">
        <v>146</v>
      </c>
      <c r="D56" s="20"/>
      <c r="E56" s="20"/>
      <c r="F56" s="20"/>
      <c r="G56" s="17"/>
      <c r="H56" s="20"/>
      <c r="I56" s="18">
        <f>I57+I65</f>
        <v>0</v>
      </c>
      <c r="J56" s="18"/>
      <c r="K56" s="20"/>
      <c r="L56" s="20"/>
      <c r="M56" s="20"/>
      <c r="N56" s="20"/>
      <c r="O56" s="20"/>
      <c r="P56" s="20"/>
      <c r="Q56" s="20"/>
      <c r="R56" s="20"/>
      <c r="S56" s="20"/>
      <c r="T56" s="46"/>
      <c r="U56" s="46"/>
      <c r="V56" s="46"/>
    </row>
    <row r="57" spans="1:23" ht="11.25">
      <c r="A57" s="13">
        <v>31000</v>
      </c>
      <c r="B57" s="41">
        <v>3.1</v>
      </c>
      <c r="C57" s="47" t="s">
        <v>147</v>
      </c>
      <c r="D57" s="42"/>
      <c r="E57" s="42"/>
      <c r="F57" s="42"/>
      <c r="G57" s="24"/>
      <c r="H57" s="42"/>
      <c r="I57" s="53">
        <v>0</v>
      </c>
      <c r="J57" s="53"/>
      <c r="K57" s="42"/>
      <c r="L57" s="42"/>
      <c r="M57" s="42"/>
      <c r="N57" s="42"/>
      <c r="O57" s="42"/>
      <c r="P57" s="42"/>
      <c r="Q57" s="42"/>
      <c r="R57" s="42"/>
      <c r="S57" s="42"/>
      <c r="T57" s="25">
        <v>0.971</v>
      </c>
      <c r="U57" s="25">
        <v>0.027</v>
      </c>
      <c r="V57" s="25">
        <v>0.002</v>
      </c>
      <c r="W57" s="2">
        <f>T57+U57+V57</f>
        <v>1</v>
      </c>
    </row>
    <row r="58" spans="1:22" ht="11.25">
      <c r="A58" s="13">
        <v>31100</v>
      </c>
      <c r="B58" s="26">
        <v>1</v>
      </c>
      <c r="C58" s="13" t="s">
        <v>148</v>
      </c>
      <c r="D58" s="13" t="s">
        <v>149</v>
      </c>
      <c r="E58" s="34"/>
      <c r="F58" s="13" t="s">
        <v>150</v>
      </c>
      <c r="G58" s="31">
        <v>5</v>
      </c>
      <c r="H58" s="13">
        <v>0</v>
      </c>
      <c r="I58" s="31">
        <v>0</v>
      </c>
      <c r="J58" s="31"/>
      <c r="K58" s="13"/>
      <c r="L58" s="13"/>
      <c r="M58" s="13"/>
      <c r="N58" s="13"/>
      <c r="O58" s="13"/>
      <c r="P58" s="13"/>
      <c r="Q58" s="13"/>
      <c r="R58" s="13"/>
      <c r="S58" s="13"/>
      <c r="T58" s="33"/>
      <c r="U58" s="33"/>
      <c r="V58" s="33"/>
    </row>
    <row r="59" spans="1:22" ht="11.25">
      <c r="A59" s="13">
        <v>31200</v>
      </c>
      <c r="B59" s="26">
        <v>2</v>
      </c>
      <c r="C59" s="13" t="s">
        <v>151</v>
      </c>
      <c r="D59" s="13" t="s">
        <v>152</v>
      </c>
      <c r="E59" s="34"/>
      <c r="F59" s="13" t="s">
        <v>153</v>
      </c>
      <c r="G59" s="31">
        <v>10.4</v>
      </c>
      <c r="H59" s="13">
        <v>0</v>
      </c>
      <c r="I59" s="31">
        <v>0</v>
      </c>
      <c r="J59" s="31"/>
      <c r="K59" s="13"/>
      <c r="L59" s="13"/>
      <c r="M59" s="13"/>
      <c r="N59" s="35"/>
      <c r="O59" s="13"/>
      <c r="P59" s="13"/>
      <c r="Q59" s="13"/>
      <c r="R59" s="13"/>
      <c r="S59" s="13"/>
      <c r="T59" s="33"/>
      <c r="U59" s="33"/>
      <c r="V59" s="33"/>
    </row>
    <row r="60" spans="1:22" ht="11.25">
      <c r="A60" s="13">
        <v>31300</v>
      </c>
      <c r="B60" s="26">
        <v>3</v>
      </c>
      <c r="C60" s="13" t="s">
        <v>154</v>
      </c>
      <c r="D60" s="13" t="s">
        <v>155</v>
      </c>
      <c r="E60" s="34"/>
      <c r="F60" s="13" t="s">
        <v>156</v>
      </c>
      <c r="G60" s="31">
        <v>6.4</v>
      </c>
      <c r="H60" s="13">
        <v>0</v>
      </c>
      <c r="I60" s="31">
        <v>0</v>
      </c>
      <c r="J60" s="31"/>
      <c r="K60" s="13"/>
      <c r="L60" s="13"/>
      <c r="M60" s="13"/>
      <c r="N60" s="13"/>
      <c r="O60" s="13"/>
      <c r="P60" s="13"/>
      <c r="Q60" s="13"/>
      <c r="R60" s="13"/>
      <c r="S60" s="13"/>
      <c r="T60" s="33"/>
      <c r="U60" s="33"/>
      <c r="V60" s="33"/>
    </row>
    <row r="61" spans="1:22" ht="11.25">
      <c r="A61" s="13">
        <v>31400</v>
      </c>
      <c r="B61" s="26">
        <v>4</v>
      </c>
      <c r="C61" s="13" t="s">
        <v>157</v>
      </c>
      <c r="D61" s="13" t="s">
        <v>158</v>
      </c>
      <c r="E61" s="34"/>
      <c r="F61" s="13" t="s">
        <v>159</v>
      </c>
      <c r="G61" s="31">
        <v>61</v>
      </c>
      <c r="H61" s="13">
        <v>0</v>
      </c>
      <c r="I61" s="31">
        <v>0</v>
      </c>
      <c r="J61" s="31"/>
      <c r="K61" s="13"/>
      <c r="L61" s="13"/>
      <c r="M61" s="13"/>
      <c r="N61" s="13"/>
      <c r="O61" s="13"/>
      <c r="P61" s="13"/>
      <c r="Q61" s="13"/>
      <c r="R61" s="13"/>
      <c r="S61" s="13"/>
      <c r="T61" s="33"/>
      <c r="U61" s="33"/>
      <c r="V61" s="33"/>
    </row>
    <row r="62" spans="1:22" ht="11.25">
      <c r="A62" s="13">
        <v>31500</v>
      </c>
      <c r="B62" s="26">
        <v>5</v>
      </c>
      <c r="C62" s="13" t="s">
        <v>160</v>
      </c>
      <c r="D62" s="13" t="s">
        <v>161</v>
      </c>
      <c r="E62" s="34"/>
      <c r="F62" s="13" t="s">
        <v>162</v>
      </c>
      <c r="G62" s="31">
        <v>16</v>
      </c>
      <c r="H62" s="13">
        <v>0</v>
      </c>
      <c r="I62" s="31">
        <v>0</v>
      </c>
      <c r="J62" s="31"/>
      <c r="K62" s="13"/>
      <c r="L62" s="13"/>
      <c r="M62" s="13"/>
      <c r="N62" s="13"/>
      <c r="O62" s="13"/>
      <c r="P62" s="13"/>
      <c r="Q62" s="13"/>
      <c r="R62" s="13"/>
      <c r="S62" s="13"/>
      <c r="T62" s="33"/>
      <c r="U62" s="33"/>
      <c r="V62" s="33"/>
    </row>
    <row r="63" spans="1:22" ht="11.25">
      <c r="A63" s="13">
        <v>31600</v>
      </c>
      <c r="B63" s="26">
        <v>6</v>
      </c>
      <c r="C63" s="13" t="s">
        <v>163</v>
      </c>
      <c r="D63" s="13" t="s">
        <v>164</v>
      </c>
      <c r="E63" s="34"/>
      <c r="F63" s="13" t="s">
        <v>162</v>
      </c>
      <c r="G63" s="31">
        <v>14</v>
      </c>
      <c r="H63" s="13">
        <v>0</v>
      </c>
      <c r="I63" s="31">
        <v>0</v>
      </c>
      <c r="J63" s="31"/>
      <c r="K63" s="13"/>
      <c r="L63" s="13"/>
      <c r="M63" s="13"/>
      <c r="N63" s="13"/>
      <c r="O63" s="13"/>
      <c r="P63" s="13"/>
      <c r="Q63" s="13"/>
      <c r="R63" s="13"/>
      <c r="S63" s="13"/>
      <c r="T63" s="33"/>
      <c r="U63" s="33"/>
      <c r="V63" s="33"/>
    </row>
    <row r="64" spans="1:22" ht="11.25">
      <c r="A64" s="13">
        <v>31700</v>
      </c>
      <c r="B64" s="26">
        <v>7</v>
      </c>
      <c r="C64" s="13" t="s">
        <v>165</v>
      </c>
      <c r="D64" s="13" t="s">
        <v>166</v>
      </c>
      <c r="E64" s="34"/>
      <c r="F64" s="13" t="s">
        <v>167</v>
      </c>
      <c r="G64" s="31">
        <v>1.735</v>
      </c>
      <c r="H64" s="13">
        <v>0</v>
      </c>
      <c r="I64" s="31"/>
      <c r="J64" s="31"/>
      <c r="K64" s="13"/>
      <c r="L64" s="13"/>
      <c r="M64" s="13"/>
      <c r="N64" s="13"/>
      <c r="O64" s="13"/>
      <c r="P64" s="13"/>
      <c r="Q64" s="13"/>
      <c r="R64" s="13"/>
      <c r="S64" s="13"/>
      <c r="T64" s="33"/>
      <c r="U64" s="33"/>
      <c r="V64" s="33"/>
    </row>
    <row r="65" spans="1:23" ht="11.25">
      <c r="A65" s="13">
        <v>32000</v>
      </c>
      <c r="B65" s="41">
        <v>3.2</v>
      </c>
      <c r="C65" s="47" t="s">
        <v>168</v>
      </c>
      <c r="D65" s="42"/>
      <c r="E65" s="42"/>
      <c r="F65" s="42"/>
      <c r="G65" s="24"/>
      <c r="H65" s="42"/>
      <c r="I65" s="24"/>
      <c r="J65" s="24"/>
      <c r="K65" s="42"/>
      <c r="L65" s="42"/>
      <c r="M65" s="42"/>
      <c r="N65" s="42"/>
      <c r="O65" s="42"/>
      <c r="P65" s="42"/>
      <c r="Q65" s="42"/>
      <c r="R65" s="42"/>
      <c r="S65" s="42"/>
      <c r="T65" s="25">
        <v>0.152</v>
      </c>
      <c r="U65" s="25">
        <v>0.8</v>
      </c>
      <c r="V65" s="25">
        <v>0.048</v>
      </c>
      <c r="W65" s="2">
        <f>T65+U65+V65</f>
        <v>1</v>
      </c>
    </row>
    <row r="66" spans="1:22" ht="11.25">
      <c r="A66" s="13">
        <v>32100</v>
      </c>
      <c r="B66" s="26">
        <v>1</v>
      </c>
      <c r="C66" s="13" t="s">
        <v>169</v>
      </c>
      <c r="D66" s="13" t="s">
        <v>170</v>
      </c>
      <c r="E66" s="34"/>
      <c r="F66" s="13" t="s">
        <v>171</v>
      </c>
      <c r="G66" s="31">
        <v>3.27</v>
      </c>
      <c r="H66" s="13">
        <v>0</v>
      </c>
      <c r="I66" s="31">
        <v>0</v>
      </c>
      <c r="J66" s="31"/>
      <c r="K66" s="13"/>
      <c r="L66" s="13"/>
      <c r="M66" s="13"/>
      <c r="N66" s="13"/>
      <c r="O66" s="13"/>
      <c r="P66" s="13"/>
      <c r="Q66" s="13"/>
      <c r="R66" s="13"/>
      <c r="S66" s="13"/>
      <c r="T66" s="33"/>
      <c r="U66" s="33"/>
      <c r="V66" s="33"/>
    </row>
    <row r="67" spans="1:22" ht="11.25">
      <c r="A67" s="13">
        <v>32200</v>
      </c>
      <c r="B67" s="26">
        <v>2</v>
      </c>
      <c r="C67" s="13" t="s">
        <v>172</v>
      </c>
      <c r="D67" s="13" t="s">
        <v>173</v>
      </c>
      <c r="E67" s="34"/>
      <c r="F67" s="13" t="s">
        <v>174</v>
      </c>
      <c r="G67" s="31">
        <v>2.55</v>
      </c>
      <c r="H67" s="13">
        <v>0</v>
      </c>
      <c r="I67" s="31">
        <v>0</v>
      </c>
      <c r="J67" s="31"/>
      <c r="K67" s="13"/>
      <c r="L67" s="13"/>
      <c r="M67" s="13"/>
      <c r="N67" s="13"/>
      <c r="O67" s="13"/>
      <c r="P67" s="13"/>
      <c r="Q67" s="13"/>
      <c r="R67" s="13"/>
      <c r="S67" s="13"/>
      <c r="T67" s="33"/>
      <c r="U67" s="33"/>
      <c r="V67" s="33"/>
    </row>
    <row r="68" spans="1:22" ht="11.25">
      <c r="A68" s="13">
        <v>32300</v>
      </c>
      <c r="B68" s="26">
        <v>3</v>
      </c>
      <c r="C68" s="13" t="s">
        <v>175</v>
      </c>
      <c r="D68" s="13" t="s">
        <v>176</v>
      </c>
      <c r="E68" s="34"/>
      <c r="F68" s="13" t="s">
        <v>177</v>
      </c>
      <c r="G68" s="31">
        <v>3</v>
      </c>
      <c r="H68" s="13">
        <v>0</v>
      </c>
      <c r="I68" s="31">
        <v>0</v>
      </c>
      <c r="J68" s="31"/>
      <c r="K68" s="13"/>
      <c r="L68" s="13"/>
      <c r="M68" s="13"/>
      <c r="N68" s="13"/>
      <c r="O68" s="13"/>
      <c r="P68" s="13"/>
      <c r="Q68" s="13"/>
      <c r="R68" s="13"/>
      <c r="S68" s="13"/>
      <c r="T68" s="33"/>
      <c r="U68" s="33"/>
      <c r="V68" s="33"/>
    </row>
    <row r="69" spans="1:22" ht="11.25">
      <c r="A69" s="13">
        <v>40000</v>
      </c>
      <c r="B69" s="44">
        <v>4</v>
      </c>
      <c r="C69" s="55" t="s">
        <v>178</v>
      </c>
      <c r="D69" s="20"/>
      <c r="E69" s="20"/>
      <c r="F69" s="20"/>
      <c r="G69" s="17"/>
      <c r="H69" s="20"/>
      <c r="I69" s="18">
        <f>I70+I81+I97</f>
        <v>701.24</v>
      </c>
      <c r="J69" s="18">
        <f>J70+J81+J97</f>
        <v>7.33115</v>
      </c>
      <c r="K69" s="20"/>
      <c r="L69" s="20"/>
      <c r="M69" s="20"/>
      <c r="N69" s="20"/>
      <c r="O69" s="20"/>
      <c r="P69" s="20"/>
      <c r="Q69" s="20"/>
      <c r="R69" s="20"/>
      <c r="S69" s="20"/>
      <c r="T69" s="46"/>
      <c r="U69" s="46"/>
      <c r="V69" s="46"/>
    </row>
    <row r="70" spans="1:23" ht="11.25">
      <c r="A70" s="13">
        <v>41000</v>
      </c>
      <c r="B70" s="41">
        <v>4.1</v>
      </c>
      <c r="C70" s="47" t="s">
        <v>179</v>
      </c>
      <c r="D70" s="42"/>
      <c r="E70" s="42"/>
      <c r="F70" s="42"/>
      <c r="G70" s="24"/>
      <c r="H70" s="42"/>
      <c r="I70" s="53">
        <v>220.06</v>
      </c>
      <c r="J70" s="53">
        <f>SUM(J71:J80)</f>
        <v>7.26056</v>
      </c>
      <c r="K70" s="42"/>
      <c r="L70" s="42"/>
      <c r="M70" s="42"/>
      <c r="N70" s="42"/>
      <c r="O70" s="42"/>
      <c r="P70" s="42"/>
      <c r="Q70" s="42"/>
      <c r="R70" s="42"/>
      <c r="S70" s="42"/>
      <c r="T70" s="25">
        <v>0.422</v>
      </c>
      <c r="U70" s="25">
        <v>0.578</v>
      </c>
      <c r="V70" s="25">
        <v>0</v>
      </c>
      <c r="W70" s="2">
        <f>T70+U70+V70</f>
        <v>1</v>
      </c>
    </row>
    <row r="71" spans="1:22" ht="11.25">
      <c r="A71" s="13">
        <v>41100</v>
      </c>
      <c r="B71" s="26" t="s">
        <v>180</v>
      </c>
      <c r="C71" s="13" t="s">
        <v>181</v>
      </c>
      <c r="D71" s="13" t="s">
        <v>182</v>
      </c>
      <c r="E71" s="34"/>
      <c r="F71" s="13" t="s">
        <v>183</v>
      </c>
      <c r="G71" s="31">
        <v>8.62</v>
      </c>
      <c r="H71" s="13">
        <v>6</v>
      </c>
      <c r="I71" s="31">
        <v>4.8</v>
      </c>
      <c r="J71" s="31">
        <v>0.11204</v>
      </c>
      <c r="K71" s="13"/>
      <c r="L71" s="35"/>
      <c r="M71" s="35"/>
      <c r="N71" s="35"/>
      <c r="O71" s="13"/>
      <c r="P71" s="35"/>
      <c r="Q71" s="13"/>
      <c r="R71" s="13"/>
      <c r="S71" s="13"/>
      <c r="T71" s="33"/>
      <c r="U71" s="33"/>
      <c r="V71" s="33"/>
    </row>
    <row r="72" spans="1:22" ht="11.25">
      <c r="A72" s="13">
        <v>41200</v>
      </c>
      <c r="B72" s="26" t="s">
        <v>184</v>
      </c>
      <c r="C72" s="13" t="s">
        <v>185</v>
      </c>
      <c r="D72" s="13"/>
      <c r="E72" s="34"/>
      <c r="F72" s="13"/>
      <c r="G72" s="31">
        <v>18.98</v>
      </c>
      <c r="H72" s="13">
        <v>81</v>
      </c>
      <c r="I72" s="31">
        <v>26.85</v>
      </c>
      <c r="J72" s="31">
        <v>0.104</v>
      </c>
      <c r="K72" s="13"/>
      <c r="L72" s="35"/>
      <c r="M72" s="35"/>
      <c r="N72" s="35"/>
      <c r="O72" s="13"/>
      <c r="P72" s="35"/>
      <c r="Q72" s="13"/>
      <c r="R72" s="13"/>
      <c r="S72" s="13"/>
      <c r="T72" s="33"/>
      <c r="U72" s="33"/>
      <c r="V72" s="33"/>
    </row>
    <row r="73" spans="1:22" ht="11.25">
      <c r="A73" s="13">
        <v>41300</v>
      </c>
      <c r="B73" s="26" t="s">
        <v>186</v>
      </c>
      <c r="C73" s="13" t="s">
        <v>187</v>
      </c>
      <c r="D73" s="13"/>
      <c r="E73" s="34"/>
      <c r="F73" s="13"/>
      <c r="G73" s="31"/>
      <c r="H73" s="13"/>
      <c r="I73" s="31"/>
      <c r="J73" s="31"/>
      <c r="K73" s="13"/>
      <c r="L73" s="13"/>
      <c r="M73" s="13"/>
      <c r="N73" s="13"/>
      <c r="O73" s="13"/>
      <c r="P73" s="13"/>
      <c r="Q73" s="13"/>
      <c r="R73" s="13"/>
      <c r="S73" s="13"/>
      <c r="T73" s="33"/>
      <c r="U73" s="33"/>
      <c r="V73" s="33"/>
    </row>
    <row r="74" spans="1:22" ht="11.25">
      <c r="A74" s="13">
        <v>41310</v>
      </c>
      <c r="B74" s="26" t="s">
        <v>188</v>
      </c>
      <c r="C74" s="13" t="s">
        <v>189</v>
      </c>
      <c r="D74" s="13" t="s">
        <v>190</v>
      </c>
      <c r="E74" s="34"/>
      <c r="F74" s="13" t="s">
        <v>191</v>
      </c>
      <c r="G74" s="31">
        <v>150</v>
      </c>
      <c r="H74" s="13">
        <v>1</v>
      </c>
      <c r="I74" s="31">
        <v>80</v>
      </c>
      <c r="J74" s="31"/>
      <c r="K74" s="13"/>
      <c r="L74" s="13"/>
      <c r="M74" s="35"/>
      <c r="N74" s="35"/>
      <c r="O74" s="13"/>
      <c r="P74" s="13"/>
      <c r="Q74" s="13"/>
      <c r="R74" s="13"/>
      <c r="S74" s="13"/>
      <c r="T74" s="33"/>
      <c r="U74" s="33"/>
      <c r="V74" s="33"/>
    </row>
    <row r="75" spans="1:22" ht="11.25">
      <c r="A75" s="13">
        <v>41320</v>
      </c>
      <c r="B75" s="26" t="s">
        <v>192</v>
      </c>
      <c r="C75" s="13" t="s">
        <v>193</v>
      </c>
      <c r="D75" s="13" t="s">
        <v>194</v>
      </c>
      <c r="E75" s="34"/>
      <c r="F75" s="13" t="s">
        <v>82</v>
      </c>
      <c r="G75" s="31">
        <v>13</v>
      </c>
      <c r="H75" s="13">
        <v>2</v>
      </c>
      <c r="I75" s="31">
        <v>5.5</v>
      </c>
      <c r="J75" s="31"/>
      <c r="K75" s="13"/>
      <c r="L75" s="13"/>
      <c r="M75" s="35"/>
      <c r="N75" s="35"/>
      <c r="O75" s="13"/>
      <c r="P75" s="13"/>
      <c r="Q75" s="13"/>
      <c r="R75" s="13"/>
      <c r="S75" s="13"/>
      <c r="T75" s="33"/>
      <c r="U75" s="33"/>
      <c r="V75" s="33"/>
    </row>
    <row r="76" spans="1:22" ht="11.25">
      <c r="A76" s="13">
        <v>41330</v>
      </c>
      <c r="B76" s="26" t="s">
        <v>195</v>
      </c>
      <c r="C76" s="13" t="s">
        <v>196</v>
      </c>
      <c r="D76" s="13" t="s">
        <v>197</v>
      </c>
      <c r="E76" s="34"/>
      <c r="F76" s="13" t="s">
        <v>198</v>
      </c>
      <c r="G76" s="31">
        <v>8</v>
      </c>
      <c r="H76" s="13">
        <v>3</v>
      </c>
      <c r="I76" s="31">
        <v>8</v>
      </c>
      <c r="J76" s="31">
        <v>0.04</v>
      </c>
      <c r="K76" s="13"/>
      <c r="L76" s="35"/>
      <c r="M76" s="35"/>
      <c r="N76" s="35"/>
      <c r="O76" s="13"/>
      <c r="P76" s="35"/>
      <c r="Q76" s="13"/>
      <c r="R76" s="13"/>
      <c r="S76" s="13"/>
      <c r="T76" s="33"/>
      <c r="U76" s="33"/>
      <c r="V76" s="33"/>
    </row>
    <row r="77" spans="1:22" ht="11.25">
      <c r="A77" s="13">
        <v>41400</v>
      </c>
      <c r="B77" s="26" t="s">
        <v>199</v>
      </c>
      <c r="C77" s="13" t="s">
        <v>200</v>
      </c>
      <c r="D77" s="13"/>
      <c r="E77" s="34"/>
      <c r="F77" s="13"/>
      <c r="G77" s="31"/>
      <c r="H77" s="13"/>
      <c r="I77" s="31"/>
      <c r="J77" s="31"/>
      <c r="K77" s="13"/>
      <c r="L77" s="13"/>
      <c r="M77" s="13"/>
      <c r="N77" s="35"/>
      <c r="O77" s="13"/>
      <c r="P77" s="13"/>
      <c r="Q77" s="13"/>
      <c r="R77" s="13"/>
      <c r="S77" s="13"/>
      <c r="T77" s="33"/>
      <c r="U77" s="33"/>
      <c r="V77" s="33"/>
    </row>
    <row r="78" spans="1:22" ht="11.25">
      <c r="A78" s="13">
        <v>41410</v>
      </c>
      <c r="B78" s="26" t="s">
        <v>201</v>
      </c>
      <c r="C78" s="13" t="s">
        <v>202</v>
      </c>
      <c r="D78" s="13" t="s">
        <v>203</v>
      </c>
      <c r="E78" s="34"/>
      <c r="F78" s="13" t="s">
        <v>204</v>
      </c>
      <c r="G78" s="31">
        <v>8.1</v>
      </c>
      <c r="H78" s="13">
        <v>128</v>
      </c>
      <c r="I78" s="31">
        <v>56</v>
      </c>
      <c r="J78" s="31">
        <v>6.83</v>
      </c>
      <c r="K78" s="13"/>
      <c r="L78" s="35"/>
      <c r="M78" s="35"/>
      <c r="N78" s="35"/>
      <c r="O78" s="13"/>
      <c r="P78" s="35"/>
      <c r="Q78" s="13"/>
      <c r="R78" s="13"/>
      <c r="S78" s="13"/>
      <c r="T78" s="33"/>
      <c r="U78" s="33"/>
      <c r="V78" s="33"/>
    </row>
    <row r="79" spans="1:22" ht="11.25">
      <c r="A79" s="13">
        <v>41420</v>
      </c>
      <c r="B79" s="26" t="s">
        <v>205</v>
      </c>
      <c r="C79" s="13" t="s">
        <v>206</v>
      </c>
      <c r="D79" s="13"/>
      <c r="E79" s="34"/>
      <c r="F79" s="13"/>
      <c r="G79" s="31">
        <v>2.51</v>
      </c>
      <c r="H79" s="13">
        <v>32</v>
      </c>
      <c r="I79" s="31">
        <v>20.05</v>
      </c>
      <c r="J79" s="31"/>
      <c r="K79" s="13"/>
      <c r="L79" s="35"/>
      <c r="M79" s="35"/>
      <c r="N79" s="35"/>
      <c r="O79" s="13"/>
      <c r="P79" s="34"/>
      <c r="Q79" s="13"/>
      <c r="R79" s="13"/>
      <c r="S79" s="13" t="s">
        <v>207</v>
      </c>
      <c r="T79" s="33"/>
      <c r="U79" s="33"/>
      <c r="V79" s="33"/>
    </row>
    <row r="80" spans="1:22" ht="11.25">
      <c r="A80" s="13">
        <v>41500</v>
      </c>
      <c r="B80" s="26" t="s">
        <v>208</v>
      </c>
      <c r="C80" s="13" t="s">
        <v>209</v>
      </c>
      <c r="D80" s="13" t="s">
        <v>210</v>
      </c>
      <c r="E80" s="34"/>
      <c r="F80" s="13" t="s">
        <v>204</v>
      </c>
      <c r="G80" s="31">
        <v>6.69</v>
      </c>
      <c r="H80" s="13">
        <v>47.7</v>
      </c>
      <c r="I80" s="31">
        <v>18.86</v>
      </c>
      <c r="J80" s="31">
        <v>0.17452</v>
      </c>
      <c r="K80" s="13"/>
      <c r="L80" s="35"/>
      <c r="M80" s="35"/>
      <c r="N80" s="35"/>
      <c r="O80" s="13"/>
      <c r="P80" s="35"/>
      <c r="Q80" s="13"/>
      <c r="R80" s="13"/>
      <c r="S80" s="13"/>
      <c r="T80" s="33"/>
      <c r="U80" s="33"/>
      <c r="V80" s="33"/>
    </row>
    <row r="81" spans="1:23" ht="11.25">
      <c r="A81" s="13">
        <v>42000</v>
      </c>
      <c r="B81" s="41">
        <v>4.2</v>
      </c>
      <c r="C81" s="47" t="s">
        <v>211</v>
      </c>
      <c r="D81" s="42"/>
      <c r="E81" s="42"/>
      <c r="F81" s="42"/>
      <c r="G81" s="24"/>
      <c r="H81" s="42"/>
      <c r="I81" s="53">
        <v>461.98</v>
      </c>
      <c r="J81" s="53">
        <f>SUM(J82:J96)</f>
        <v>0</v>
      </c>
      <c r="K81" s="42"/>
      <c r="L81" s="42"/>
      <c r="M81" s="42"/>
      <c r="N81" s="42"/>
      <c r="O81" s="42"/>
      <c r="P81" s="42"/>
      <c r="Q81" s="42"/>
      <c r="R81" s="42"/>
      <c r="S81" s="42"/>
      <c r="T81" s="25">
        <v>0.602</v>
      </c>
      <c r="U81" s="25">
        <v>0.398</v>
      </c>
      <c r="V81" s="25">
        <v>0</v>
      </c>
      <c r="W81" s="2">
        <f>T81+U81+V81</f>
        <v>1</v>
      </c>
    </row>
    <row r="82" spans="1:22" ht="11.25">
      <c r="A82" s="13">
        <v>41100</v>
      </c>
      <c r="B82" s="26" t="s">
        <v>180</v>
      </c>
      <c r="C82" s="13" t="s">
        <v>181</v>
      </c>
      <c r="D82" s="13" t="s">
        <v>212</v>
      </c>
      <c r="E82" s="34"/>
      <c r="F82" s="13" t="s">
        <v>183</v>
      </c>
      <c r="G82" s="31">
        <v>7.81</v>
      </c>
      <c r="H82" s="13">
        <v>85</v>
      </c>
      <c r="I82" s="31">
        <v>21.25</v>
      </c>
      <c r="J82" s="31"/>
      <c r="K82" s="13"/>
      <c r="L82" s="13"/>
      <c r="M82" s="35"/>
      <c r="N82" s="35"/>
      <c r="O82" s="13"/>
      <c r="P82" s="13"/>
      <c r="Q82" s="13"/>
      <c r="R82" s="13"/>
      <c r="S82" s="13"/>
      <c r="T82" s="33"/>
      <c r="U82" s="33"/>
      <c r="V82" s="33"/>
    </row>
    <row r="83" spans="1:22" ht="11.25">
      <c r="A83" s="13">
        <v>41200</v>
      </c>
      <c r="B83" s="26" t="s">
        <v>184</v>
      </c>
      <c r="C83" s="13" t="s">
        <v>185</v>
      </c>
      <c r="D83" s="13"/>
      <c r="E83" s="34"/>
      <c r="F83" s="13"/>
      <c r="G83" s="31">
        <v>9.53</v>
      </c>
      <c r="H83" s="13">
        <v>408</v>
      </c>
      <c r="I83" s="31">
        <v>124.1</v>
      </c>
      <c r="J83" s="31"/>
      <c r="K83" s="13"/>
      <c r="L83" s="13"/>
      <c r="M83" s="35"/>
      <c r="N83" s="35"/>
      <c r="O83" s="13"/>
      <c r="P83" s="13"/>
      <c r="Q83" s="13"/>
      <c r="R83" s="13"/>
      <c r="S83" s="13"/>
      <c r="T83" s="33"/>
      <c r="U83" s="33"/>
      <c r="V83" s="33"/>
    </row>
    <row r="84" spans="1:22" ht="11.25">
      <c r="A84" s="13">
        <v>41300</v>
      </c>
      <c r="B84" s="26" t="s">
        <v>186</v>
      </c>
      <c r="C84" s="13" t="s">
        <v>187</v>
      </c>
      <c r="D84" s="13"/>
      <c r="E84" s="34"/>
      <c r="F84" s="13"/>
      <c r="G84" s="31"/>
      <c r="H84" s="13"/>
      <c r="I84" s="31"/>
      <c r="J84" s="31"/>
      <c r="K84" s="13"/>
      <c r="L84" s="13"/>
      <c r="M84" s="13"/>
      <c r="N84" s="13"/>
      <c r="O84" s="13"/>
      <c r="P84" s="13"/>
      <c r="Q84" s="13"/>
      <c r="R84" s="13"/>
      <c r="S84" s="13"/>
      <c r="T84" s="33"/>
      <c r="U84" s="33"/>
      <c r="V84" s="33"/>
    </row>
    <row r="85" spans="1:22" ht="11.25">
      <c r="A85" s="13"/>
      <c r="B85" s="26" t="s">
        <v>188</v>
      </c>
      <c r="C85" s="13" t="s">
        <v>213</v>
      </c>
      <c r="D85" s="13"/>
      <c r="E85" s="34"/>
      <c r="F85" s="13"/>
      <c r="G85" s="31">
        <v>0</v>
      </c>
      <c r="H85" s="13"/>
      <c r="I85" s="31"/>
      <c r="J85" s="31"/>
      <c r="K85" s="13"/>
      <c r="L85" s="13"/>
      <c r="M85" s="13"/>
      <c r="N85" s="13"/>
      <c r="O85" s="13"/>
      <c r="P85" s="13"/>
      <c r="Q85" s="13"/>
      <c r="R85" s="13"/>
      <c r="S85" s="13"/>
      <c r="T85" s="33"/>
      <c r="U85" s="33"/>
      <c r="V85" s="33"/>
    </row>
    <row r="86" spans="1:22" ht="11.25">
      <c r="A86" s="13">
        <v>41320</v>
      </c>
      <c r="B86" s="26" t="s">
        <v>192</v>
      </c>
      <c r="C86" s="13" t="s">
        <v>193</v>
      </c>
      <c r="D86" s="13" t="s">
        <v>214</v>
      </c>
      <c r="E86" s="34"/>
      <c r="F86" s="13" t="s">
        <v>215</v>
      </c>
      <c r="G86" s="31">
        <v>1.5</v>
      </c>
      <c r="H86" s="13">
        <v>17</v>
      </c>
      <c r="I86" s="31">
        <v>5.1</v>
      </c>
      <c r="J86" s="31"/>
      <c r="K86" s="13"/>
      <c r="L86" s="13"/>
      <c r="M86" s="35"/>
      <c r="N86" s="35"/>
      <c r="O86" s="13"/>
      <c r="P86" s="13"/>
      <c r="Q86" s="13"/>
      <c r="R86" s="13"/>
      <c r="S86" s="13"/>
      <c r="T86" s="33"/>
      <c r="U86" s="33"/>
      <c r="V86" s="33"/>
    </row>
    <row r="87" spans="1:22" ht="11.25">
      <c r="A87" s="13">
        <v>41330</v>
      </c>
      <c r="B87" s="26" t="s">
        <v>195</v>
      </c>
      <c r="C87" s="13" t="s">
        <v>216</v>
      </c>
      <c r="D87" s="13" t="s">
        <v>217</v>
      </c>
      <c r="E87" s="34"/>
      <c r="F87" s="13" t="s">
        <v>218</v>
      </c>
      <c r="G87" s="31">
        <v>0.025</v>
      </c>
      <c r="H87" s="13">
        <v>0</v>
      </c>
      <c r="I87" s="31">
        <v>0</v>
      </c>
      <c r="J87" s="31"/>
      <c r="K87" s="13"/>
      <c r="L87" s="13"/>
      <c r="M87" s="35"/>
      <c r="N87" s="35"/>
      <c r="O87" s="13"/>
      <c r="P87" s="13"/>
      <c r="Q87" s="13"/>
      <c r="R87" s="13"/>
      <c r="S87" s="13"/>
      <c r="T87" s="33"/>
      <c r="U87" s="33"/>
      <c r="V87" s="33"/>
    </row>
    <row r="88" spans="1:22" ht="11.25">
      <c r="A88" s="13">
        <v>41400</v>
      </c>
      <c r="B88" s="26" t="s">
        <v>199</v>
      </c>
      <c r="C88" s="13" t="s">
        <v>200</v>
      </c>
      <c r="D88" s="13"/>
      <c r="E88" s="34"/>
      <c r="F88" s="13"/>
      <c r="G88" s="31"/>
      <c r="H88" s="13"/>
      <c r="I88" s="31"/>
      <c r="J88" s="31"/>
      <c r="K88" s="13"/>
      <c r="L88" s="13"/>
      <c r="M88" s="35"/>
      <c r="N88" s="35"/>
      <c r="O88" s="13"/>
      <c r="P88" s="13"/>
      <c r="Q88" s="13"/>
      <c r="R88" s="13"/>
      <c r="S88" s="13"/>
      <c r="T88" s="33"/>
      <c r="U88" s="33"/>
      <c r="V88" s="33"/>
    </row>
    <row r="89" spans="1:22" ht="11.25">
      <c r="A89" s="13">
        <v>41410</v>
      </c>
      <c r="B89" s="26" t="s">
        <v>201</v>
      </c>
      <c r="C89" s="13" t="s">
        <v>219</v>
      </c>
      <c r="D89" s="13"/>
      <c r="E89" s="34"/>
      <c r="F89" s="13"/>
      <c r="G89" s="31"/>
      <c r="H89" s="13"/>
      <c r="I89" s="31"/>
      <c r="J89" s="31"/>
      <c r="K89" s="13"/>
      <c r="L89" s="13"/>
      <c r="M89" s="13"/>
      <c r="N89" s="13"/>
      <c r="O89" s="13"/>
      <c r="P89" s="13"/>
      <c r="Q89" s="13"/>
      <c r="R89" s="13"/>
      <c r="S89" s="13"/>
      <c r="T89" s="33"/>
      <c r="U89" s="33"/>
      <c r="V89" s="33"/>
    </row>
    <row r="90" spans="1:22" ht="11.25">
      <c r="A90" s="13"/>
      <c r="B90" s="26"/>
      <c r="C90" s="13" t="s">
        <v>220</v>
      </c>
      <c r="D90" s="13" t="s">
        <v>221</v>
      </c>
      <c r="E90" s="34"/>
      <c r="F90" s="13" t="s">
        <v>204</v>
      </c>
      <c r="G90" s="31">
        <v>3.2</v>
      </c>
      <c r="H90" s="13">
        <v>490</v>
      </c>
      <c r="I90" s="31">
        <v>197</v>
      </c>
      <c r="J90" s="31"/>
      <c r="K90" s="13"/>
      <c r="L90" s="13"/>
      <c r="M90" s="35"/>
      <c r="N90" s="35"/>
      <c r="O90" s="13"/>
      <c r="P90" s="13"/>
      <c r="Q90" s="13"/>
      <c r="R90" s="13"/>
      <c r="S90" s="13"/>
      <c r="T90" s="33"/>
      <c r="U90" s="33"/>
      <c r="V90" s="33"/>
    </row>
    <row r="91" spans="1:22" ht="11.25">
      <c r="A91" s="13"/>
      <c r="B91" s="26"/>
      <c r="C91" s="13" t="s">
        <v>222</v>
      </c>
      <c r="D91" s="13" t="s">
        <v>223</v>
      </c>
      <c r="E91" s="34"/>
      <c r="F91" s="13" t="s">
        <v>204</v>
      </c>
      <c r="G91" s="31">
        <v>0.55</v>
      </c>
      <c r="H91" s="13">
        <v>288</v>
      </c>
      <c r="I91" s="31">
        <v>30.27</v>
      </c>
      <c r="J91" s="31"/>
      <c r="K91" s="13"/>
      <c r="L91" s="13"/>
      <c r="M91" s="35"/>
      <c r="N91" s="35"/>
      <c r="O91" s="13"/>
      <c r="P91" s="13"/>
      <c r="Q91" s="13"/>
      <c r="R91" s="13"/>
      <c r="S91" s="13"/>
      <c r="T91" s="33"/>
      <c r="U91" s="33"/>
      <c r="V91" s="33"/>
    </row>
    <row r="92" spans="1:22" ht="11.25">
      <c r="A92" s="13">
        <v>41420</v>
      </c>
      <c r="B92" s="26" t="s">
        <v>205</v>
      </c>
      <c r="C92" s="13" t="s">
        <v>206</v>
      </c>
      <c r="D92" s="13"/>
      <c r="E92" s="34"/>
      <c r="F92" s="13"/>
      <c r="G92" s="31"/>
      <c r="H92" s="13"/>
      <c r="I92" s="31"/>
      <c r="J92" s="31"/>
      <c r="K92" s="13"/>
      <c r="L92" s="13"/>
      <c r="M92" s="35"/>
      <c r="N92" s="35"/>
      <c r="O92" s="13"/>
      <c r="P92" s="13"/>
      <c r="Q92" s="13"/>
      <c r="R92" s="13"/>
      <c r="S92" s="13"/>
      <c r="T92" s="33"/>
      <c r="U92" s="33"/>
      <c r="V92" s="33"/>
    </row>
    <row r="93" spans="1:22" ht="11.25">
      <c r="A93" s="13"/>
      <c r="B93" s="26"/>
      <c r="C93" s="13" t="s">
        <v>220</v>
      </c>
      <c r="D93" s="13"/>
      <c r="E93" s="34"/>
      <c r="F93" s="13"/>
      <c r="G93" s="31">
        <v>0.56</v>
      </c>
      <c r="H93" s="13">
        <v>190</v>
      </c>
      <c r="I93" s="31">
        <v>34.05</v>
      </c>
      <c r="J93" s="31"/>
      <c r="K93" s="13"/>
      <c r="L93" s="13"/>
      <c r="M93" s="35"/>
      <c r="N93" s="35"/>
      <c r="O93" s="13"/>
      <c r="P93" s="13"/>
      <c r="Q93" s="13"/>
      <c r="R93" s="13"/>
      <c r="S93" s="13"/>
      <c r="T93" s="33"/>
      <c r="U93" s="33"/>
      <c r="V93" s="33"/>
    </row>
    <row r="94" spans="1:22" ht="11.25">
      <c r="A94" s="13"/>
      <c r="B94" s="26"/>
      <c r="C94" s="13" t="s">
        <v>222</v>
      </c>
      <c r="D94" s="13"/>
      <c r="E94" s="34"/>
      <c r="F94" s="13"/>
      <c r="G94" s="31">
        <v>0.6</v>
      </c>
      <c r="H94" s="13">
        <v>110</v>
      </c>
      <c r="I94" s="31">
        <v>24.2</v>
      </c>
      <c r="J94" s="31"/>
      <c r="K94" s="13"/>
      <c r="L94" s="13"/>
      <c r="M94" s="35"/>
      <c r="N94" s="35"/>
      <c r="O94" s="13"/>
      <c r="P94" s="13"/>
      <c r="Q94" s="13"/>
      <c r="R94" s="13"/>
      <c r="S94" s="13"/>
      <c r="T94" s="33"/>
      <c r="U94" s="33"/>
      <c r="V94" s="33"/>
    </row>
    <row r="95" spans="1:22" ht="11.25">
      <c r="A95" s="13">
        <v>41500</v>
      </c>
      <c r="B95" s="26" t="s">
        <v>208</v>
      </c>
      <c r="C95" s="13" t="s">
        <v>209</v>
      </c>
      <c r="D95" s="13" t="s">
        <v>224</v>
      </c>
      <c r="E95" s="34"/>
      <c r="F95" s="13" t="s">
        <v>204</v>
      </c>
      <c r="G95" s="31">
        <v>1.42</v>
      </c>
      <c r="H95" s="13">
        <v>476</v>
      </c>
      <c r="I95" s="31">
        <v>26.01</v>
      </c>
      <c r="J95" s="31"/>
      <c r="K95" s="13"/>
      <c r="L95" s="13"/>
      <c r="M95" s="35"/>
      <c r="N95" s="35"/>
      <c r="O95" s="13"/>
      <c r="P95" s="13"/>
      <c r="Q95" s="13"/>
      <c r="R95" s="13"/>
      <c r="S95" s="13"/>
      <c r="T95" s="33"/>
      <c r="U95" s="33"/>
      <c r="V95" s="33"/>
    </row>
    <row r="96" spans="1:22" ht="11.25">
      <c r="A96" s="13">
        <v>41600</v>
      </c>
      <c r="B96" s="26" t="s">
        <v>225</v>
      </c>
      <c r="C96" s="36" t="s">
        <v>226</v>
      </c>
      <c r="D96" s="13"/>
      <c r="E96" s="34"/>
      <c r="F96" s="13" t="s">
        <v>162</v>
      </c>
      <c r="G96" s="31">
        <v>38.35</v>
      </c>
      <c r="H96" s="13">
        <v>0</v>
      </c>
      <c r="I96" s="31">
        <v>0</v>
      </c>
      <c r="J96" s="31"/>
      <c r="K96" s="13"/>
      <c r="L96" s="13"/>
      <c r="M96" s="35"/>
      <c r="N96" s="35"/>
      <c r="O96" s="13"/>
      <c r="P96" s="13"/>
      <c r="Q96" s="13"/>
      <c r="R96" s="13"/>
      <c r="S96" s="13"/>
      <c r="T96" s="33"/>
      <c r="U96" s="33"/>
      <c r="V96" s="33"/>
    </row>
    <row r="97" spans="1:23" ht="11.25">
      <c r="A97" s="13">
        <v>43000</v>
      </c>
      <c r="B97" s="21">
        <v>4.3</v>
      </c>
      <c r="C97" s="47" t="s">
        <v>227</v>
      </c>
      <c r="D97" s="42"/>
      <c r="E97" s="42"/>
      <c r="F97" s="42"/>
      <c r="G97" s="24"/>
      <c r="H97" s="42"/>
      <c r="I97" s="53">
        <v>19.2</v>
      </c>
      <c r="J97" s="53">
        <f>SUM(J98:J104)</f>
        <v>0.07059</v>
      </c>
      <c r="K97" s="42"/>
      <c r="L97" s="42"/>
      <c r="M97" s="42"/>
      <c r="N97" s="42"/>
      <c r="O97" s="42"/>
      <c r="P97" s="42"/>
      <c r="Q97" s="42"/>
      <c r="R97" s="42"/>
      <c r="S97" s="42"/>
      <c r="T97" s="25">
        <v>0.2</v>
      </c>
      <c r="U97" s="25">
        <v>0.8</v>
      </c>
      <c r="V97" s="25">
        <v>0</v>
      </c>
      <c r="W97" s="2">
        <f>T97+U97+V97</f>
        <v>1</v>
      </c>
    </row>
    <row r="98" spans="1:22" ht="11.25">
      <c r="A98" s="13">
        <v>43100</v>
      </c>
      <c r="B98" s="26">
        <v>1</v>
      </c>
      <c r="C98" s="13" t="s">
        <v>228</v>
      </c>
      <c r="D98" s="13" t="s">
        <v>229</v>
      </c>
      <c r="E98" s="34"/>
      <c r="F98" s="13" t="s">
        <v>230</v>
      </c>
      <c r="G98" s="31">
        <v>4.25</v>
      </c>
      <c r="H98" s="13">
        <v>18</v>
      </c>
      <c r="I98" s="31">
        <v>8.25</v>
      </c>
      <c r="J98" s="31"/>
      <c r="K98" s="13"/>
      <c r="L98" s="13"/>
      <c r="M98" s="35"/>
      <c r="N98" s="35"/>
      <c r="O98" s="13"/>
      <c r="P98" s="13"/>
      <c r="Q98" s="13"/>
      <c r="R98" s="13"/>
      <c r="S98" s="13"/>
      <c r="T98" s="33"/>
      <c r="U98" s="33"/>
      <c r="V98" s="33"/>
    </row>
    <row r="99" spans="1:22" ht="11.25">
      <c r="A99" s="13">
        <v>43200</v>
      </c>
      <c r="B99" s="26">
        <v>2</v>
      </c>
      <c r="C99" s="13" t="s">
        <v>231</v>
      </c>
      <c r="D99" s="13" t="s">
        <v>232</v>
      </c>
      <c r="E99" s="34"/>
      <c r="F99" s="56" t="s">
        <v>233</v>
      </c>
      <c r="G99" s="31">
        <v>0.225</v>
      </c>
      <c r="H99" s="13">
        <v>108</v>
      </c>
      <c r="I99" s="31">
        <v>3.75</v>
      </c>
      <c r="J99" s="31">
        <v>0.07059</v>
      </c>
      <c r="K99" s="13"/>
      <c r="L99" s="35"/>
      <c r="M99" s="35"/>
      <c r="N99" s="35"/>
      <c r="O99" s="13"/>
      <c r="P99" s="35"/>
      <c r="Q99" s="13"/>
      <c r="R99" s="13"/>
      <c r="S99" s="13"/>
      <c r="T99" s="33"/>
      <c r="U99" s="33"/>
      <c r="V99" s="33"/>
    </row>
    <row r="100" spans="1:22" ht="11.25">
      <c r="A100" s="13">
        <v>43300</v>
      </c>
      <c r="B100" s="26">
        <v>3</v>
      </c>
      <c r="C100" s="13" t="s">
        <v>234</v>
      </c>
      <c r="D100" s="13" t="s">
        <v>235</v>
      </c>
      <c r="E100" s="34"/>
      <c r="F100" s="13" t="s">
        <v>162</v>
      </c>
      <c r="G100" s="31">
        <v>0.6</v>
      </c>
      <c r="H100" s="13">
        <v>84</v>
      </c>
      <c r="I100" s="31">
        <v>4.2</v>
      </c>
      <c r="J100" s="31"/>
      <c r="K100" s="13"/>
      <c r="L100" s="13"/>
      <c r="M100" s="13"/>
      <c r="N100" s="35"/>
      <c r="O100" s="13"/>
      <c r="P100" s="13"/>
      <c r="Q100" s="13"/>
      <c r="R100" s="13"/>
      <c r="S100" s="13"/>
      <c r="T100" s="33"/>
      <c r="U100" s="33"/>
      <c r="V100" s="33"/>
    </row>
    <row r="101" spans="1:22" ht="11.25">
      <c r="A101" s="13">
        <v>43400</v>
      </c>
      <c r="B101" s="26">
        <v>4</v>
      </c>
      <c r="C101" s="13" t="s">
        <v>236</v>
      </c>
      <c r="D101" s="13" t="s">
        <v>237</v>
      </c>
      <c r="E101" s="34"/>
      <c r="F101" s="13" t="s">
        <v>82</v>
      </c>
      <c r="G101" s="31">
        <v>5.5</v>
      </c>
      <c r="H101" s="13">
        <v>0</v>
      </c>
      <c r="I101" s="31">
        <v>0</v>
      </c>
      <c r="J101" s="31"/>
      <c r="K101" s="13"/>
      <c r="L101" s="13"/>
      <c r="M101" s="13"/>
      <c r="N101" s="13"/>
      <c r="O101" s="13"/>
      <c r="P101" s="13"/>
      <c r="Q101" s="13"/>
      <c r="R101" s="13"/>
      <c r="S101" s="13"/>
      <c r="T101" s="33"/>
      <c r="U101" s="33"/>
      <c r="V101" s="33"/>
    </row>
    <row r="102" spans="1:22" ht="11.25">
      <c r="A102" s="13">
        <v>43500</v>
      </c>
      <c r="B102" s="26">
        <v>5</v>
      </c>
      <c r="C102" s="13" t="s">
        <v>238</v>
      </c>
      <c r="D102" s="13" t="s">
        <v>239</v>
      </c>
      <c r="E102" s="34"/>
      <c r="F102" s="13" t="s">
        <v>82</v>
      </c>
      <c r="G102" s="31">
        <v>5</v>
      </c>
      <c r="H102" s="13">
        <v>2</v>
      </c>
      <c r="I102" s="31">
        <v>2</v>
      </c>
      <c r="J102" s="31"/>
      <c r="K102" s="13"/>
      <c r="L102" s="13"/>
      <c r="M102" s="13"/>
      <c r="N102" s="35"/>
      <c r="O102" s="13"/>
      <c r="P102" s="13"/>
      <c r="Q102" s="13"/>
      <c r="R102" s="13"/>
      <c r="S102" s="13"/>
      <c r="T102" s="33"/>
      <c r="U102" s="33"/>
      <c r="V102" s="33"/>
    </row>
    <row r="103" spans="1:22" ht="11.25">
      <c r="A103" s="13">
        <v>41330</v>
      </c>
      <c r="B103" s="26">
        <v>6</v>
      </c>
      <c r="C103" s="13" t="s">
        <v>196</v>
      </c>
      <c r="D103" s="13" t="s">
        <v>240</v>
      </c>
      <c r="E103" s="34"/>
      <c r="F103" s="13" t="s">
        <v>241</v>
      </c>
      <c r="G103" s="31">
        <v>44.45</v>
      </c>
      <c r="H103" s="13">
        <v>1</v>
      </c>
      <c r="I103" s="31">
        <v>1</v>
      </c>
      <c r="J103" s="31"/>
      <c r="K103" s="13"/>
      <c r="L103" s="13"/>
      <c r="M103" s="13"/>
      <c r="N103" s="13"/>
      <c r="O103" s="13"/>
      <c r="P103" s="13"/>
      <c r="Q103" s="13"/>
      <c r="R103" s="13"/>
      <c r="S103" s="13"/>
      <c r="T103" s="33"/>
      <c r="U103" s="33"/>
      <c r="V103" s="33"/>
    </row>
    <row r="104" spans="1:22" ht="11.25">
      <c r="A104" s="13">
        <v>43600</v>
      </c>
      <c r="B104" s="26">
        <v>7</v>
      </c>
      <c r="C104" s="36" t="s">
        <v>242</v>
      </c>
      <c r="D104" s="13" t="s">
        <v>243</v>
      </c>
      <c r="E104" s="34"/>
      <c r="F104" s="13" t="s">
        <v>28</v>
      </c>
      <c r="G104" s="31">
        <v>0.35</v>
      </c>
      <c r="H104" s="13">
        <v>0</v>
      </c>
      <c r="I104" s="31">
        <v>0</v>
      </c>
      <c r="J104" s="31"/>
      <c r="K104" s="13"/>
      <c r="L104" s="13"/>
      <c r="M104" s="13"/>
      <c r="N104" s="35"/>
      <c r="O104" s="13"/>
      <c r="P104" s="13"/>
      <c r="Q104" s="13"/>
      <c r="R104" s="13"/>
      <c r="S104" s="13"/>
      <c r="T104" s="33"/>
      <c r="U104" s="33"/>
      <c r="V104" s="33"/>
    </row>
    <row r="105" spans="1:22" ht="11.25">
      <c r="A105" s="13"/>
      <c r="B105" s="26"/>
      <c r="C105" s="57" t="s">
        <v>244</v>
      </c>
      <c r="D105" s="13"/>
      <c r="E105" s="34"/>
      <c r="F105" s="13"/>
      <c r="G105" s="31"/>
      <c r="H105" s="13"/>
      <c r="I105" s="58">
        <f>I4+I25+I56+I69</f>
        <v>1099.91</v>
      </c>
      <c r="J105" s="58">
        <f>J69+J56+J25+J4</f>
        <v>7.33115</v>
      </c>
      <c r="K105" s="13"/>
      <c r="L105" s="13"/>
      <c r="M105" s="13"/>
      <c r="N105" s="35"/>
      <c r="O105" s="13"/>
      <c r="P105" s="13"/>
      <c r="Q105" s="13"/>
      <c r="R105" s="13"/>
      <c r="S105" s="13"/>
      <c r="T105" s="33"/>
      <c r="U105" s="33"/>
      <c r="V105" s="33"/>
    </row>
    <row r="106" spans="1:22" ht="11.25">
      <c r="A106" s="59"/>
      <c r="B106" s="60"/>
      <c r="C106" s="61"/>
      <c r="D106" s="59"/>
      <c r="E106" s="62"/>
      <c r="F106" s="59"/>
      <c r="G106" s="63"/>
      <c r="H106" s="59"/>
      <c r="I106" s="63"/>
      <c r="J106" s="63"/>
      <c r="K106" s="59"/>
      <c r="L106" s="59"/>
      <c r="M106" s="59"/>
      <c r="N106" s="62"/>
      <c r="O106" s="59"/>
      <c r="P106" s="59"/>
      <c r="Q106" s="59"/>
      <c r="R106" s="59"/>
      <c r="S106" s="59"/>
      <c r="T106" s="64"/>
      <c r="U106" s="64"/>
      <c r="V106" s="64"/>
    </row>
    <row r="107" spans="9:10" ht="11.25">
      <c r="I107" s="67"/>
      <c r="J107" s="67"/>
    </row>
    <row r="108" ht="11.25">
      <c r="C108" s="1" t="s">
        <v>245</v>
      </c>
    </row>
    <row r="109" ht="11.25" hidden="1"/>
    <row r="110" ht="11.25" hidden="1"/>
    <row r="111" ht="11.25" hidden="1"/>
    <row r="112" ht="15" hidden="1">
      <c r="C112" s="69" t="s">
        <v>246</v>
      </c>
    </row>
    <row r="113" ht="12" hidden="1">
      <c r="C113" s="70" t="s">
        <v>247</v>
      </c>
    </row>
    <row r="114" ht="12" hidden="1">
      <c r="C114" s="70" t="s">
        <v>248</v>
      </c>
    </row>
    <row r="115" ht="12" hidden="1">
      <c r="C115" s="71" t="s">
        <v>249</v>
      </c>
    </row>
    <row r="116" ht="12" hidden="1">
      <c r="C116" s="71" t="s">
        <v>250</v>
      </c>
    </row>
    <row r="117" ht="12" hidden="1">
      <c r="C117" s="71" t="s">
        <v>251</v>
      </c>
    </row>
    <row r="118" ht="11.25" hidden="1"/>
  </sheetData>
  <sheetProtection/>
  <mergeCells count="10">
    <mergeCell ref="B1:V1"/>
    <mergeCell ref="A2:A3"/>
    <mergeCell ref="B2:B3"/>
    <mergeCell ref="C2:C3"/>
    <mergeCell ref="D2:E2"/>
    <mergeCell ref="F2:F3"/>
    <mergeCell ref="G2:G3"/>
    <mergeCell ref="H2:I2"/>
    <mergeCell ref="K2:N2"/>
    <mergeCell ref="T2:V2"/>
  </mergeCells>
  <printOptions/>
  <pageMargins left="0.2" right="0.16" top="0.28" bottom="0.26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22"/>
  <sheetViews>
    <sheetView tabSelected="1" zoomScale="120" zoomScaleNormal="120" zoomScalePageLayoutView="0" workbookViewId="0" topLeftCell="A1">
      <selection activeCell="K8" sqref="K8"/>
    </sheetView>
  </sheetViews>
  <sheetFormatPr defaultColWidth="9.140625" defaultRowHeight="15"/>
  <cols>
    <col min="1" max="1" width="9.140625" style="72" customWidth="1"/>
    <col min="2" max="2" width="4.7109375" style="125" bestFit="1" customWidth="1"/>
    <col min="3" max="3" width="31.140625" style="72" customWidth="1"/>
    <col min="4" max="4" width="5.140625" style="72" customWidth="1"/>
    <col min="5" max="5" width="7.28125" style="126" customWidth="1"/>
    <col min="6" max="6" width="7.57421875" style="159" customWidth="1"/>
    <col min="7" max="7" width="11.140625" style="159" customWidth="1"/>
    <col min="8" max="8" width="9.421875" style="159" customWidth="1"/>
    <col min="9" max="9" width="9.57421875" style="126" customWidth="1"/>
    <col min="10" max="10" width="11.00390625" style="126" customWidth="1"/>
    <col min="11" max="16384" width="9.140625" style="72" customWidth="1"/>
  </cols>
  <sheetData>
    <row r="1" spans="1:10" ht="15" customHeight="1">
      <c r="A1" s="187" t="s">
        <v>819</v>
      </c>
      <c r="B1" s="188"/>
      <c r="C1" s="188"/>
      <c r="D1" s="188"/>
      <c r="E1" s="188"/>
      <c r="F1" s="188"/>
      <c r="G1" s="188"/>
      <c r="H1" s="188"/>
      <c r="I1" s="188"/>
      <c r="J1" s="189"/>
    </row>
    <row r="2" spans="1:10" s="128" customFormat="1" ht="15" customHeight="1">
      <c r="A2" s="182" t="s">
        <v>253</v>
      </c>
      <c r="B2" s="184" t="s">
        <v>254</v>
      </c>
      <c r="C2" s="184"/>
      <c r="D2" s="184"/>
      <c r="E2" s="184"/>
      <c r="F2" s="184"/>
      <c r="G2" s="184"/>
      <c r="H2" s="184"/>
      <c r="I2" s="184"/>
      <c r="J2" s="184"/>
    </row>
    <row r="3" spans="1:10" s="128" customFormat="1" ht="15" customHeight="1">
      <c r="A3" s="182"/>
      <c r="B3" s="183" t="s">
        <v>2</v>
      </c>
      <c r="C3" s="167" t="s">
        <v>255</v>
      </c>
      <c r="D3" s="184" t="s">
        <v>5</v>
      </c>
      <c r="E3" s="184"/>
      <c r="F3" s="129" t="s">
        <v>7</v>
      </c>
      <c r="G3" s="129"/>
      <c r="H3" s="185" t="s">
        <v>831</v>
      </c>
      <c r="I3" s="186" t="s">
        <v>820</v>
      </c>
      <c r="J3" s="76" t="s">
        <v>8</v>
      </c>
    </row>
    <row r="4" spans="1:10" s="128" customFormat="1" ht="9.75" customHeight="1">
      <c r="A4" s="182"/>
      <c r="B4" s="183"/>
      <c r="C4" s="57"/>
      <c r="D4" s="57" t="s">
        <v>5</v>
      </c>
      <c r="E4" s="76" t="s">
        <v>256</v>
      </c>
      <c r="F4" s="129" t="s">
        <v>257</v>
      </c>
      <c r="G4" s="130" t="s">
        <v>821</v>
      </c>
      <c r="H4" s="185"/>
      <c r="I4" s="186"/>
      <c r="J4" s="10" t="s">
        <v>15</v>
      </c>
    </row>
    <row r="5" spans="1:10" s="133" customFormat="1" ht="11.25">
      <c r="A5" s="78">
        <v>10000</v>
      </c>
      <c r="B5" s="79">
        <v>1</v>
      </c>
      <c r="C5" s="80" t="s">
        <v>24</v>
      </c>
      <c r="D5" s="81"/>
      <c r="E5" s="82"/>
      <c r="F5" s="131"/>
      <c r="G5" s="132">
        <f>G6+G69</f>
        <v>1136.7975000000001</v>
      </c>
      <c r="H5" s="132">
        <f>H6+H69</f>
        <v>758.2275000000001</v>
      </c>
      <c r="I5" s="132">
        <f>I6+I69</f>
        <v>378.555</v>
      </c>
      <c r="J5" s="132">
        <f>J6+J69</f>
        <v>0</v>
      </c>
    </row>
    <row r="6" spans="1:10" s="133" customFormat="1" ht="11.25">
      <c r="A6" s="78">
        <v>11000</v>
      </c>
      <c r="B6" s="83">
        <v>1.1</v>
      </c>
      <c r="C6" s="84" t="s">
        <v>258</v>
      </c>
      <c r="D6" s="85"/>
      <c r="E6" s="86"/>
      <c r="F6" s="134"/>
      <c r="G6" s="135">
        <f>G17+G23+G29+G34+G60+G66+G68</f>
        <v>1083.8975</v>
      </c>
      <c r="H6" s="135">
        <f>H17+H23+H29+H34+H60+H66+H68</f>
        <v>715.8275000000001</v>
      </c>
      <c r="I6" s="135">
        <f>I17+I23+I29+I34+I60+I66+I68</f>
        <v>368.055</v>
      </c>
      <c r="J6" s="135">
        <f>J17+J23+J29+J34+J60+J66+J68</f>
        <v>0</v>
      </c>
    </row>
    <row r="7" spans="1:10" ht="11.25">
      <c r="A7" s="36">
        <v>11100</v>
      </c>
      <c r="B7" s="37">
        <v>1</v>
      </c>
      <c r="C7" s="36" t="s">
        <v>26</v>
      </c>
      <c r="D7" s="36"/>
      <c r="E7" s="87"/>
      <c r="F7" s="136"/>
      <c r="G7" s="137"/>
      <c r="H7" s="137"/>
      <c r="I7" s="87"/>
      <c r="J7" s="87"/>
    </row>
    <row r="8" spans="1:10" ht="11.25">
      <c r="A8" s="36"/>
      <c r="B8" s="37"/>
      <c r="C8" s="36" t="s">
        <v>822</v>
      </c>
      <c r="D8" s="36" t="s">
        <v>28</v>
      </c>
      <c r="E8" s="87">
        <v>30.57</v>
      </c>
      <c r="F8" s="136">
        <v>17</v>
      </c>
      <c r="G8" s="137">
        <v>519.69</v>
      </c>
      <c r="H8" s="137">
        <f>103.93*2</f>
        <v>207.86</v>
      </c>
      <c r="I8" s="87">
        <v>311.83</v>
      </c>
      <c r="J8" s="87"/>
    </row>
    <row r="9" spans="1:10" ht="11.25" customHeight="1" hidden="1">
      <c r="A9" s="36"/>
      <c r="B9" s="37"/>
      <c r="C9" s="36" t="s">
        <v>260</v>
      </c>
      <c r="D9" s="36" t="s">
        <v>28</v>
      </c>
      <c r="E9" s="87">
        <v>70.47</v>
      </c>
      <c r="F9" s="136">
        <v>0</v>
      </c>
      <c r="G9" s="137">
        <v>0</v>
      </c>
      <c r="H9" s="137"/>
      <c r="I9" s="87">
        <f aca="true" t="shared" si="0" ref="I9:I16">E9*F9</f>
        <v>0</v>
      </c>
      <c r="J9" s="87"/>
    </row>
    <row r="10" spans="1:10" ht="11.25" customHeight="1" hidden="1">
      <c r="A10" s="36"/>
      <c r="B10" s="37"/>
      <c r="C10" s="36" t="s">
        <v>261</v>
      </c>
      <c r="D10" s="36" t="s">
        <v>28</v>
      </c>
      <c r="E10" s="87">
        <v>70.47</v>
      </c>
      <c r="F10" s="136">
        <v>0</v>
      </c>
      <c r="G10" s="137">
        <v>0</v>
      </c>
      <c r="H10" s="137"/>
      <c r="I10" s="87">
        <f t="shared" si="0"/>
        <v>0</v>
      </c>
      <c r="J10" s="87"/>
    </row>
    <row r="11" spans="1:10" ht="11.25" customHeight="1" hidden="1">
      <c r="A11" s="36"/>
      <c r="B11" s="37"/>
      <c r="C11" s="36" t="s">
        <v>262</v>
      </c>
      <c r="D11" s="36" t="s">
        <v>28</v>
      </c>
      <c r="E11" s="87">
        <v>70.47</v>
      </c>
      <c r="F11" s="136">
        <v>0</v>
      </c>
      <c r="G11" s="137">
        <v>0</v>
      </c>
      <c r="H11" s="137"/>
      <c r="I11" s="87">
        <f t="shared" si="0"/>
        <v>0</v>
      </c>
      <c r="J11" s="87"/>
    </row>
    <row r="12" spans="1:10" ht="11.25" customHeight="1" hidden="1">
      <c r="A12" s="36"/>
      <c r="B12" s="37"/>
      <c r="C12" s="36" t="s">
        <v>263</v>
      </c>
      <c r="D12" s="36" t="s">
        <v>28</v>
      </c>
      <c r="E12" s="87">
        <v>68.1075</v>
      </c>
      <c r="F12" s="136">
        <v>0</v>
      </c>
      <c r="G12" s="137">
        <v>0</v>
      </c>
      <c r="H12" s="137"/>
      <c r="I12" s="87">
        <f t="shared" si="0"/>
        <v>0</v>
      </c>
      <c r="J12" s="87"/>
    </row>
    <row r="13" spans="1:10" ht="11.25" customHeight="1" hidden="1">
      <c r="A13" s="36"/>
      <c r="B13" s="37"/>
      <c r="C13" s="36" t="s">
        <v>264</v>
      </c>
      <c r="D13" s="36" t="s">
        <v>28</v>
      </c>
      <c r="E13" s="87">
        <v>61.02</v>
      </c>
      <c r="F13" s="136">
        <v>0</v>
      </c>
      <c r="G13" s="137">
        <v>0</v>
      </c>
      <c r="H13" s="137"/>
      <c r="I13" s="87">
        <f t="shared" si="0"/>
        <v>0</v>
      </c>
      <c r="J13" s="87"/>
    </row>
    <row r="14" spans="1:10" ht="11.25" customHeight="1" hidden="1">
      <c r="A14" s="36"/>
      <c r="B14" s="37"/>
      <c r="C14" s="36" t="s">
        <v>265</v>
      </c>
      <c r="D14" s="36" t="s">
        <v>28</v>
      </c>
      <c r="E14" s="87">
        <v>9.2475</v>
      </c>
      <c r="F14" s="136">
        <v>0</v>
      </c>
      <c r="G14" s="137">
        <v>0</v>
      </c>
      <c r="H14" s="137"/>
      <c r="I14" s="87">
        <f t="shared" si="0"/>
        <v>0</v>
      </c>
      <c r="J14" s="87"/>
    </row>
    <row r="15" spans="1:10" ht="11.25" customHeight="1" hidden="1">
      <c r="A15" s="36"/>
      <c r="B15" s="37"/>
      <c r="C15" s="36" t="s">
        <v>266</v>
      </c>
      <c r="D15" s="36" t="s">
        <v>28</v>
      </c>
      <c r="E15" s="87">
        <v>0</v>
      </c>
      <c r="F15" s="136">
        <v>0</v>
      </c>
      <c r="G15" s="137">
        <v>0</v>
      </c>
      <c r="H15" s="137"/>
      <c r="I15" s="87">
        <f t="shared" si="0"/>
        <v>0</v>
      </c>
      <c r="J15" s="87"/>
    </row>
    <row r="16" spans="1:10" ht="11.25">
      <c r="A16" s="36">
        <v>11110</v>
      </c>
      <c r="B16" s="37" t="s">
        <v>29</v>
      </c>
      <c r="C16" s="36" t="s">
        <v>823</v>
      </c>
      <c r="D16" s="36" t="s">
        <v>32</v>
      </c>
      <c r="E16" s="87">
        <v>0.045</v>
      </c>
      <c r="F16" s="136"/>
      <c r="G16" s="137">
        <v>14.399999999999999</v>
      </c>
      <c r="H16" s="137">
        <v>14.4</v>
      </c>
      <c r="I16" s="87">
        <f t="shared" si="0"/>
        <v>0</v>
      </c>
      <c r="J16" s="87"/>
    </row>
    <row r="17" spans="1:10" s="140" customFormat="1" ht="11.25">
      <c r="A17" s="88"/>
      <c r="B17" s="89"/>
      <c r="C17" s="90" t="s">
        <v>268</v>
      </c>
      <c r="D17" s="90" t="s">
        <v>269</v>
      </c>
      <c r="E17" s="91" t="s">
        <v>269</v>
      </c>
      <c r="F17" s="138"/>
      <c r="G17" s="139">
        <f>SUM(G8:G16)</f>
        <v>534.09</v>
      </c>
      <c r="H17" s="139">
        <f>SUM(H8:H16)</f>
        <v>222.26000000000002</v>
      </c>
      <c r="I17" s="91">
        <f>SUM(I8:I16)</f>
        <v>311.83</v>
      </c>
      <c r="J17" s="91">
        <f>SUM(J8:J16)</f>
        <v>0</v>
      </c>
    </row>
    <row r="18" spans="1:10" ht="11.25">
      <c r="A18" s="36">
        <v>11200</v>
      </c>
      <c r="B18" s="37">
        <v>2</v>
      </c>
      <c r="C18" s="36" t="s">
        <v>33</v>
      </c>
      <c r="D18" s="36"/>
      <c r="E18" s="87"/>
      <c r="F18" s="136"/>
      <c r="G18" s="137"/>
      <c r="H18" s="137"/>
      <c r="I18" s="87"/>
      <c r="J18" s="87"/>
    </row>
    <row r="19" spans="1:10" ht="11.25">
      <c r="A19" s="36">
        <v>11210</v>
      </c>
      <c r="B19" s="37" t="s">
        <v>270</v>
      </c>
      <c r="C19" s="36" t="s">
        <v>271</v>
      </c>
      <c r="D19" s="36" t="s">
        <v>35</v>
      </c>
      <c r="E19" s="87">
        <v>0.075</v>
      </c>
      <c r="F19" s="136">
        <v>183</v>
      </c>
      <c r="G19" s="137">
        <v>16.05</v>
      </c>
      <c r="H19" s="137">
        <v>2.32</v>
      </c>
      <c r="I19" s="87">
        <f>F19*E19</f>
        <v>13.725</v>
      </c>
      <c r="J19" s="87"/>
    </row>
    <row r="20" spans="1:10" ht="11.25">
      <c r="A20" s="36">
        <v>11220</v>
      </c>
      <c r="B20" s="37" t="s">
        <v>272</v>
      </c>
      <c r="C20" s="36" t="s">
        <v>273</v>
      </c>
      <c r="D20" s="36" t="s">
        <v>35</v>
      </c>
      <c r="E20" s="87">
        <v>0.015</v>
      </c>
      <c r="F20" s="136">
        <v>36</v>
      </c>
      <c r="G20" s="137">
        <v>0.54</v>
      </c>
      <c r="H20" s="137"/>
      <c r="I20" s="87">
        <f>F20*E20</f>
        <v>0.54</v>
      </c>
      <c r="J20" s="87" t="s">
        <v>824</v>
      </c>
    </row>
    <row r="21" spans="1:10" ht="11.25">
      <c r="A21" s="36">
        <v>11230</v>
      </c>
      <c r="B21" s="37" t="s">
        <v>272</v>
      </c>
      <c r="C21" s="36" t="s">
        <v>274</v>
      </c>
      <c r="D21" s="36" t="s">
        <v>35</v>
      </c>
      <c r="E21" s="87">
        <v>0.015</v>
      </c>
      <c r="F21" s="136">
        <v>72</v>
      </c>
      <c r="G21" s="137">
        <v>1.785</v>
      </c>
      <c r="H21" s="137">
        <v>0.705</v>
      </c>
      <c r="I21" s="87">
        <f>F21*E21</f>
        <v>1.08</v>
      </c>
      <c r="J21" s="87"/>
    </row>
    <row r="22" spans="1:10" ht="11.25">
      <c r="A22" s="36">
        <v>11240</v>
      </c>
      <c r="B22" s="37" t="s">
        <v>275</v>
      </c>
      <c r="C22" s="36" t="s">
        <v>276</v>
      </c>
      <c r="D22" s="36" t="s">
        <v>35</v>
      </c>
      <c r="E22" s="87">
        <v>0.015</v>
      </c>
      <c r="F22" s="136">
        <v>97</v>
      </c>
      <c r="G22" s="137">
        <v>1.635</v>
      </c>
      <c r="H22" s="137">
        <v>0.18</v>
      </c>
      <c r="I22" s="87">
        <f>F22*E22</f>
        <v>1.4549999999999998</v>
      </c>
      <c r="J22" s="87"/>
    </row>
    <row r="23" spans="1:10" s="140" customFormat="1" ht="11.25">
      <c r="A23" s="88"/>
      <c r="B23" s="89"/>
      <c r="C23" s="92" t="s">
        <v>33</v>
      </c>
      <c r="D23" s="90" t="s">
        <v>269</v>
      </c>
      <c r="E23" s="91" t="s">
        <v>269</v>
      </c>
      <c r="F23" s="138"/>
      <c r="G23" s="139">
        <f>SUM(G19:G22)</f>
        <v>20.01</v>
      </c>
      <c r="H23" s="139">
        <f>SUM(H19:H22)</f>
        <v>3.205</v>
      </c>
      <c r="I23" s="91">
        <f>SUM(I19:I22)</f>
        <v>16.8</v>
      </c>
      <c r="J23" s="91">
        <f>SUM(J19:J22)</f>
        <v>0</v>
      </c>
    </row>
    <row r="24" spans="1:10" ht="11.25">
      <c r="A24" s="36">
        <v>11300</v>
      </c>
      <c r="B24" s="37">
        <v>3</v>
      </c>
      <c r="C24" s="36" t="s">
        <v>36</v>
      </c>
      <c r="D24" s="36"/>
      <c r="E24" s="87"/>
      <c r="F24" s="136"/>
      <c r="G24" s="137"/>
      <c r="H24" s="137"/>
      <c r="I24" s="87"/>
      <c r="J24" s="87"/>
    </row>
    <row r="25" spans="1:10" ht="11.25">
      <c r="A25" s="36">
        <v>11210</v>
      </c>
      <c r="B25" s="37" t="s">
        <v>270</v>
      </c>
      <c r="C25" s="112" t="s">
        <v>277</v>
      </c>
      <c r="D25" s="36" t="s">
        <v>35</v>
      </c>
      <c r="E25" s="87">
        <v>0.05</v>
      </c>
      <c r="F25" s="136">
        <v>85</v>
      </c>
      <c r="G25" s="137">
        <v>8.5</v>
      </c>
      <c r="H25" s="137">
        <v>4.25</v>
      </c>
      <c r="I25" s="87">
        <f>F25*E25</f>
        <v>4.25</v>
      </c>
      <c r="J25" s="87"/>
    </row>
    <row r="26" spans="1:10" ht="11.25">
      <c r="A26" s="36">
        <v>11220</v>
      </c>
      <c r="B26" s="37" t="s">
        <v>272</v>
      </c>
      <c r="C26" s="36" t="s">
        <v>278</v>
      </c>
      <c r="D26" s="36" t="s">
        <v>35</v>
      </c>
      <c r="E26" s="87">
        <v>0.0075</v>
      </c>
      <c r="F26" s="136">
        <v>34</v>
      </c>
      <c r="G26" s="137">
        <v>0.51</v>
      </c>
      <c r="H26" s="137">
        <v>0.25</v>
      </c>
      <c r="I26" s="87">
        <f>F26*E26</f>
        <v>0.255</v>
      </c>
      <c r="J26" s="87"/>
    </row>
    <row r="27" spans="1:10" ht="11.25">
      <c r="A27" s="36">
        <v>11240</v>
      </c>
      <c r="B27" s="37" t="s">
        <v>279</v>
      </c>
      <c r="C27" s="36" t="s">
        <v>280</v>
      </c>
      <c r="D27" s="36" t="s">
        <v>35</v>
      </c>
      <c r="E27" s="87">
        <v>0.0075</v>
      </c>
      <c r="F27" s="136">
        <v>68</v>
      </c>
      <c r="G27" s="137">
        <v>0.51</v>
      </c>
      <c r="H27" s="137"/>
      <c r="I27" s="87">
        <f>F27*E27</f>
        <v>0.51</v>
      </c>
      <c r="J27" s="87"/>
    </row>
    <row r="28" spans="1:10" ht="11.25">
      <c r="A28" s="78">
        <v>11250</v>
      </c>
      <c r="B28" s="37" t="s">
        <v>275</v>
      </c>
      <c r="C28" s="36" t="s">
        <v>281</v>
      </c>
      <c r="D28" s="36" t="s">
        <v>35</v>
      </c>
      <c r="E28" s="87">
        <v>0.0075</v>
      </c>
      <c r="F28" s="136">
        <v>34</v>
      </c>
      <c r="G28" s="137">
        <v>0.51</v>
      </c>
      <c r="H28" s="137">
        <v>0.25</v>
      </c>
      <c r="I28" s="87">
        <f>F28*E28</f>
        <v>0.255</v>
      </c>
      <c r="J28" s="87"/>
    </row>
    <row r="29" spans="1:10" s="140" customFormat="1" ht="11.25">
      <c r="A29" s="88"/>
      <c r="B29" s="89"/>
      <c r="C29" s="92" t="s">
        <v>36</v>
      </c>
      <c r="D29" s="90" t="s">
        <v>269</v>
      </c>
      <c r="E29" s="91" t="s">
        <v>269</v>
      </c>
      <c r="F29" s="138"/>
      <c r="G29" s="139">
        <f>SUM(G25:G28)</f>
        <v>10.03</v>
      </c>
      <c r="H29" s="139">
        <f>SUM(H25:H28)</f>
        <v>4.75</v>
      </c>
      <c r="I29" s="91">
        <f>SUM(I25:I28)</f>
        <v>5.27</v>
      </c>
      <c r="J29" s="91">
        <f>SUM(J25:J28)</f>
        <v>0</v>
      </c>
    </row>
    <row r="30" spans="1:10" ht="11.25">
      <c r="A30" s="36">
        <v>11400</v>
      </c>
      <c r="B30" s="37">
        <v>4</v>
      </c>
      <c r="C30" s="36" t="s">
        <v>38</v>
      </c>
      <c r="D30" s="36"/>
      <c r="E30" s="87"/>
      <c r="F30" s="136"/>
      <c r="G30" s="137"/>
      <c r="H30" s="137"/>
      <c r="I30" s="87"/>
      <c r="J30" s="87"/>
    </row>
    <row r="31" spans="1:10" ht="11.25">
      <c r="A31" s="36">
        <v>11240</v>
      </c>
      <c r="B31" s="37" t="s">
        <v>270</v>
      </c>
      <c r="C31" s="112" t="s">
        <v>282</v>
      </c>
      <c r="D31" s="36" t="s">
        <v>283</v>
      </c>
      <c r="E31" s="87">
        <v>0.0015</v>
      </c>
      <c r="F31" s="136">
        <v>510</v>
      </c>
      <c r="G31" s="137">
        <v>0.765</v>
      </c>
      <c r="H31" s="137"/>
      <c r="I31" s="87">
        <f>F31*E31</f>
        <v>0.765</v>
      </c>
      <c r="J31" s="87"/>
    </row>
    <row r="32" spans="1:10" ht="11.25">
      <c r="A32" s="36">
        <v>11410</v>
      </c>
      <c r="B32" s="37" t="s">
        <v>272</v>
      </c>
      <c r="C32" s="112" t="s">
        <v>284</v>
      </c>
      <c r="D32" s="36" t="s">
        <v>75</v>
      </c>
      <c r="E32" s="87">
        <v>0.003</v>
      </c>
      <c r="F32" s="136">
        <v>340</v>
      </c>
      <c r="G32" s="137">
        <v>1.02</v>
      </c>
      <c r="H32" s="137"/>
      <c r="I32" s="87">
        <f>F32*E32</f>
        <v>1.02</v>
      </c>
      <c r="J32" s="87"/>
    </row>
    <row r="33" spans="1:10" ht="11.25">
      <c r="A33" s="36">
        <v>11420</v>
      </c>
      <c r="B33" s="37" t="s">
        <v>279</v>
      </c>
      <c r="C33" s="112" t="s">
        <v>285</v>
      </c>
      <c r="D33" s="36" t="s">
        <v>75</v>
      </c>
      <c r="E33" s="87">
        <v>0.003</v>
      </c>
      <c r="F33" s="136">
        <v>510</v>
      </c>
      <c r="G33" s="137">
        <v>1.53</v>
      </c>
      <c r="H33" s="137"/>
      <c r="I33" s="87">
        <f>F33*E33</f>
        <v>1.53</v>
      </c>
      <c r="J33" s="87"/>
    </row>
    <row r="34" spans="1:10" s="140" customFormat="1" ht="11.25">
      <c r="A34" s="88"/>
      <c r="B34" s="89"/>
      <c r="C34" s="90" t="s">
        <v>286</v>
      </c>
      <c r="D34" s="90" t="s">
        <v>269</v>
      </c>
      <c r="E34" s="91" t="s">
        <v>269</v>
      </c>
      <c r="F34" s="138"/>
      <c r="G34" s="139">
        <v>3.3150000000000004</v>
      </c>
      <c r="H34" s="139">
        <v>0</v>
      </c>
      <c r="I34" s="91">
        <f>SUM(I31:I33)</f>
        <v>3.3150000000000004</v>
      </c>
      <c r="J34" s="91">
        <f>SUM(J31:J33)</f>
        <v>0</v>
      </c>
    </row>
    <row r="35" spans="1:10" ht="11.25">
      <c r="A35" s="36">
        <v>11500</v>
      </c>
      <c r="B35" s="37">
        <v>5</v>
      </c>
      <c r="C35" s="36" t="s">
        <v>40</v>
      </c>
      <c r="D35" s="36"/>
      <c r="E35" s="87"/>
      <c r="F35" s="136"/>
      <c r="G35" s="137"/>
      <c r="H35" s="137"/>
      <c r="I35" s="87"/>
      <c r="J35" s="87"/>
    </row>
    <row r="36" spans="1:10" s="133" customFormat="1" ht="11.25">
      <c r="A36" s="78">
        <v>11510</v>
      </c>
      <c r="B36" s="93" t="s">
        <v>287</v>
      </c>
      <c r="C36" s="78" t="s">
        <v>288</v>
      </c>
      <c r="D36" s="78"/>
      <c r="E36" s="94"/>
      <c r="F36" s="141"/>
      <c r="G36" s="142">
        <v>11.3625</v>
      </c>
      <c r="H36" s="142"/>
      <c r="I36" s="94">
        <f>I41</f>
        <v>11.3625</v>
      </c>
      <c r="J36" s="94"/>
    </row>
    <row r="37" spans="1:10" ht="11.25">
      <c r="A37" s="36"/>
      <c r="B37" s="37" t="s">
        <v>270</v>
      </c>
      <c r="C37" s="36" t="s">
        <v>289</v>
      </c>
      <c r="D37" s="36" t="s">
        <v>290</v>
      </c>
      <c r="E37" s="87">
        <v>0.5</v>
      </c>
      <c r="F37" s="136">
        <v>17</v>
      </c>
      <c r="G37" s="137">
        <v>8.5</v>
      </c>
      <c r="H37" s="137"/>
      <c r="I37" s="87">
        <f>F37*E37</f>
        <v>8.5</v>
      </c>
      <c r="J37" s="87"/>
    </row>
    <row r="38" spans="1:10" ht="11.25">
      <c r="A38" s="36"/>
      <c r="B38" s="37" t="s">
        <v>272</v>
      </c>
      <c r="C38" s="112" t="s">
        <v>291</v>
      </c>
      <c r="D38" s="36" t="s">
        <v>283</v>
      </c>
      <c r="E38" s="87">
        <v>0.005</v>
      </c>
      <c r="F38" s="136">
        <v>510</v>
      </c>
      <c r="G38" s="137">
        <v>2.5500000000000003</v>
      </c>
      <c r="H38" s="137"/>
      <c r="I38" s="87">
        <f>F38*E38</f>
        <v>2.5500000000000003</v>
      </c>
      <c r="J38" s="87"/>
    </row>
    <row r="39" spans="1:10" ht="11.25">
      <c r="A39" s="36"/>
      <c r="B39" s="37" t="s">
        <v>279</v>
      </c>
      <c r="C39" s="112" t="s">
        <v>292</v>
      </c>
      <c r="D39" s="36" t="s">
        <v>82</v>
      </c>
      <c r="E39" s="87">
        <v>0.1</v>
      </c>
      <c r="F39" s="136">
        <v>1</v>
      </c>
      <c r="G39" s="137">
        <v>0.1</v>
      </c>
      <c r="H39" s="137"/>
      <c r="I39" s="87">
        <f>F39*E39</f>
        <v>0.1</v>
      </c>
      <c r="J39" s="87"/>
    </row>
    <row r="40" spans="1:10" ht="11.25">
      <c r="A40" s="36"/>
      <c r="B40" s="37" t="s">
        <v>275</v>
      </c>
      <c r="C40" s="112" t="s">
        <v>293</v>
      </c>
      <c r="D40" s="36" t="s">
        <v>294</v>
      </c>
      <c r="E40" s="87">
        <v>0.0025</v>
      </c>
      <c r="F40" s="136">
        <v>85</v>
      </c>
      <c r="G40" s="137">
        <v>0.2125</v>
      </c>
      <c r="H40" s="137"/>
      <c r="I40" s="87">
        <f>F40*E40</f>
        <v>0.2125</v>
      </c>
      <c r="J40" s="87"/>
    </row>
    <row r="41" spans="1:10" s="133" customFormat="1" ht="11.25">
      <c r="A41" s="78"/>
      <c r="B41" s="95"/>
      <c r="C41" s="96" t="s">
        <v>295</v>
      </c>
      <c r="D41" s="96" t="s">
        <v>269</v>
      </c>
      <c r="E41" s="97" t="s">
        <v>269</v>
      </c>
      <c r="F41" s="143"/>
      <c r="G41" s="144">
        <v>11.3625</v>
      </c>
      <c r="H41" s="144">
        <v>0</v>
      </c>
      <c r="I41" s="97">
        <f>SUM(I37:I40)</f>
        <v>11.3625</v>
      </c>
      <c r="J41" s="97">
        <f>SUM(J37:J40)</f>
        <v>0</v>
      </c>
    </row>
    <row r="42" spans="1:10" ht="11.25">
      <c r="A42" s="36">
        <v>11520</v>
      </c>
      <c r="B42" s="37" t="s">
        <v>296</v>
      </c>
      <c r="C42" s="36" t="s">
        <v>297</v>
      </c>
      <c r="D42" s="36"/>
      <c r="E42" s="87"/>
      <c r="F42" s="136"/>
      <c r="G42" s="137"/>
      <c r="H42" s="137"/>
      <c r="I42" s="87"/>
      <c r="J42" s="87"/>
    </row>
    <row r="43" spans="1:10" ht="11.25">
      <c r="A43" s="36"/>
      <c r="B43" s="37" t="s">
        <v>270</v>
      </c>
      <c r="C43" s="36" t="s">
        <v>289</v>
      </c>
      <c r="D43" s="36" t="s">
        <v>290</v>
      </c>
      <c r="E43" s="87">
        <v>0.5</v>
      </c>
      <c r="F43" s="136"/>
      <c r="G43" s="137">
        <v>8.5</v>
      </c>
      <c r="H43" s="137">
        <v>8.5</v>
      </c>
      <c r="I43" s="87"/>
      <c r="J43" s="87"/>
    </row>
    <row r="44" spans="1:10" ht="11.25">
      <c r="A44" s="36"/>
      <c r="B44" s="37" t="s">
        <v>272</v>
      </c>
      <c r="C44" s="112" t="s">
        <v>291</v>
      </c>
      <c r="D44" s="36" t="s">
        <v>283</v>
      </c>
      <c r="E44" s="87">
        <v>0.005</v>
      </c>
      <c r="F44" s="136"/>
      <c r="G44" s="137">
        <v>2.5500000000000003</v>
      </c>
      <c r="H44" s="137">
        <v>2.5500000000000003</v>
      </c>
      <c r="I44" s="87"/>
      <c r="J44" s="87"/>
    </row>
    <row r="45" spans="1:10" ht="11.25">
      <c r="A45" s="36"/>
      <c r="B45" s="37" t="s">
        <v>279</v>
      </c>
      <c r="C45" s="112" t="s">
        <v>292</v>
      </c>
      <c r="D45" s="36" t="s">
        <v>82</v>
      </c>
      <c r="E45" s="87">
        <v>0.1</v>
      </c>
      <c r="F45" s="136"/>
      <c r="G45" s="137">
        <v>0.1</v>
      </c>
      <c r="H45" s="137">
        <v>0.1</v>
      </c>
      <c r="I45" s="87"/>
      <c r="J45" s="87"/>
    </row>
    <row r="46" spans="1:10" ht="11.25">
      <c r="A46" s="36"/>
      <c r="B46" s="37" t="s">
        <v>275</v>
      </c>
      <c r="C46" s="112" t="s">
        <v>293</v>
      </c>
      <c r="D46" s="36" t="s">
        <v>294</v>
      </c>
      <c r="E46" s="87">
        <v>0.0025</v>
      </c>
      <c r="F46" s="136"/>
      <c r="G46" s="137">
        <v>0.2125</v>
      </c>
      <c r="H46" s="137">
        <v>0.2125</v>
      </c>
      <c r="I46" s="87"/>
      <c r="J46" s="87"/>
    </row>
    <row r="47" spans="1:10" s="133" customFormat="1" ht="11.25">
      <c r="A47" s="78"/>
      <c r="B47" s="95"/>
      <c r="C47" s="96" t="s">
        <v>298</v>
      </c>
      <c r="D47" s="96" t="s">
        <v>269</v>
      </c>
      <c r="E47" s="97" t="s">
        <v>269</v>
      </c>
      <c r="F47" s="143"/>
      <c r="G47" s="144">
        <f>SUM(G43:G46)</f>
        <v>11.3625</v>
      </c>
      <c r="H47" s="144">
        <f>SUM(H43:H46)</f>
        <v>11.3625</v>
      </c>
      <c r="I47" s="97">
        <f>SUM(I43:I46)</f>
        <v>0</v>
      </c>
      <c r="J47" s="97">
        <f>SUM(J43:J46)</f>
        <v>0</v>
      </c>
    </row>
    <row r="48" spans="1:10" ht="11.25">
      <c r="A48" s="36">
        <v>11530</v>
      </c>
      <c r="B48" s="37" t="s">
        <v>299</v>
      </c>
      <c r="C48" s="36" t="s">
        <v>300</v>
      </c>
      <c r="D48" s="36"/>
      <c r="E48" s="87"/>
      <c r="F48" s="136"/>
      <c r="G48" s="137"/>
      <c r="H48" s="137"/>
      <c r="I48" s="87"/>
      <c r="J48" s="87"/>
    </row>
    <row r="49" spans="1:10" ht="11.25" customHeight="1" hidden="1">
      <c r="A49" s="36"/>
      <c r="B49" s="37" t="s">
        <v>270</v>
      </c>
      <c r="C49" s="36" t="s">
        <v>289</v>
      </c>
      <c r="D49" s="36" t="s">
        <v>290</v>
      </c>
      <c r="E49" s="87">
        <v>0.5</v>
      </c>
      <c r="F49" s="136">
        <v>0</v>
      </c>
      <c r="G49" s="137">
        <v>0</v>
      </c>
      <c r="H49" s="137"/>
      <c r="I49" s="87">
        <f>F49*E49</f>
        <v>0</v>
      </c>
      <c r="J49" s="87"/>
    </row>
    <row r="50" spans="1:10" ht="11.25" customHeight="1" hidden="1">
      <c r="A50" s="36"/>
      <c r="B50" s="37" t="s">
        <v>272</v>
      </c>
      <c r="C50" s="36" t="s">
        <v>291</v>
      </c>
      <c r="D50" s="36" t="s">
        <v>283</v>
      </c>
      <c r="E50" s="87">
        <v>0.005</v>
      </c>
      <c r="F50" s="136">
        <v>0</v>
      </c>
      <c r="G50" s="137">
        <v>0</v>
      </c>
      <c r="H50" s="137"/>
      <c r="I50" s="87">
        <f>F50*E50</f>
        <v>0</v>
      </c>
      <c r="J50" s="87"/>
    </row>
    <row r="51" spans="1:10" ht="11.25" customHeight="1" hidden="1">
      <c r="A51" s="36"/>
      <c r="B51" s="37" t="s">
        <v>279</v>
      </c>
      <c r="C51" s="36" t="s">
        <v>292</v>
      </c>
      <c r="D51" s="36" t="s">
        <v>82</v>
      </c>
      <c r="E51" s="87">
        <v>0.1</v>
      </c>
      <c r="F51" s="136">
        <v>0</v>
      </c>
      <c r="G51" s="137">
        <v>0</v>
      </c>
      <c r="H51" s="137"/>
      <c r="I51" s="87">
        <f>F51*E51</f>
        <v>0</v>
      </c>
      <c r="J51" s="87"/>
    </row>
    <row r="52" spans="1:10" ht="11.25" customHeight="1" hidden="1">
      <c r="A52" s="36"/>
      <c r="B52" s="37" t="s">
        <v>275</v>
      </c>
      <c r="C52" s="36" t="s">
        <v>293</v>
      </c>
      <c r="D52" s="36" t="s">
        <v>294</v>
      </c>
      <c r="E52" s="87">
        <v>0.0025</v>
      </c>
      <c r="F52" s="136">
        <v>0</v>
      </c>
      <c r="G52" s="137">
        <v>0</v>
      </c>
      <c r="H52" s="137"/>
      <c r="I52" s="87">
        <f>F52*E52</f>
        <v>0</v>
      </c>
      <c r="J52" s="87"/>
    </row>
    <row r="53" spans="1:10" s="133" customFormat="1" ht="11.25">
      <c r="A53" s="78"/>
      <c r="B53" s="95"/>
      <c r="C53" s="96" t="s">
        <v>301</v>
      </c>
      <c r="D53" s="96" t="s">
        <v>269</v>
      </c>
      <c r="E53" s="97" t="s">
        <v>269</v>
      </c>
      <c r="F53" s="143"/>
      <c r="G53" s="144">
        <v>0</v>
      </c>
      <c r="H53" s="144">
        <v>0</v>
      </c>
      <c r="I53" s="97">
        <f>SUM(I49:I52)</f>
        <v>0</v>
      </c>
      <c r="J53" s="97">
        <f>SUM(J49:J52)</f>
        <v>0</v>
      </c>
    </row>
    <row r="54" spans="1:10" ht="11.25">
      <c r="A54" s="36">
        <v>11540</v>
      </c>
      <c r="B54" s="37" t="s">
        <v>302</v>
      </c>
      <c r="C54" s="36" t="s">
        <v>303</v>
      </c>
      <c r="D54" s="36"/>
      <c r="E54" s="87"/>
      <c r="F54" s="136"/>
      <c r="G54" s="137"/>
      <c r="H54" s="137"/>
      <c r="I54" s="87"/>
      <c r="J54" s="87"/>
    </row>
    <row r="55" spans="1:10" ht="11.25">
      <c r="A55" s="36"/>
      <c r="B55" s="37" t="s">
        <v>270</v>
      </c>
      <c r="C55" s="36" t="s">
        <v>289</v>
      </c>
      <c r="D55" s="36" t="s">
        <v>290</v>
      </c>
      <c r="E55" s="87">
        <v>0.5</v>
      </c>
      <c r="F55" s="136">
        <v>17</v>
      </c>
      <c r="G55" s="137">
        <v>8.5</v>
      </c>
      <c r="H55" s="137"/>
      <c r="I55" s="87">
        <f>F55*E55</f>
        <v>8.5</v>
      </c>
      <c r="J55" s="87"/>
    </row>
    <row r="56" spans="1:10" ht="11.25">
      <c r="A56" s="36"/>
      <c r="B56" s="37" t="s">
        <v>272</v>
      </c>
      <c r="C56" s="112" t="s">
        <v>291</v>
      </c>
      <c r="D56" s="36" t="s">
        <v>283</v>
      </c>
      <c r="E56" s="87">
        <v>0.005</v>
      </c>
      <c r="F56" s="136">
        <v>510</v>
      </c>
      <c r="G56" s="137">
        <v>2.5500000000000003</v>
      </c>
      <c r="H56" s="137"/>
      <c r="I56" s="87">
        <f>F56*E56</f>
        <v>2.5500000000000003</v>
      </c>
      <c r="J56" s="87"/>
    </row>
    <row r="57" spans="1:10" ht="11.25">
      <c r="A57" s="36"/>
      <c r="B57" s="37" t="s">
        <v>279</v>
      </c>
      <c r="C57" s="112" t="s">
        <v>292</v>
      </c>
      <c r="D57" s="36" t="s">
        <v>82</v>
      </c>
      <c r="E57" s="87">
        <v>0.1</v>
      </c>
      <c r="F57" s="136">
        <v>1</v>
      </c>
      <c r="G57" s="137">
        <v>0.1</v>
      </c>
      <c r="H57" s="137"/>
      <c r="I57" s="87">
        <f>F57*E57</f>
        <v>0.1</v>
      </c>
      <c r="J57" s="87"/>
    </row>
    <row r="58" spans="1:10" ht="11.25">
      <c r="A58" s="36"/>
      <c r="B58" s="37" t="s">
        <v>275</v>
      </c>
      <c r="C58" s="112" t="s">
        <v>293</v>
      </c>
      <c r="D58" s="36" t="s">
        <v>294</v>
      </c>
      <c r="E58" s="87">
        <v>0.0025</v>
      </c>
      <c r="F58" s="136">
        <v>85</v>
      </c>
      <c r="G58" s="137">
        <v>0.2125</v>
      </c>
      <c r="H58" s="137"/>
      <c r="I58" s="87">
        <f>F58*E58</f>
        <v>0.2125</v>
      </c>
      <c r="J58" s="87"/>
    </row>
    <row r="59" spans="1:10" s="133" customFormat="1" ht="11.25">
      <c r="A59" s="78"/>
      <c r="B59" s="95"/>
      <c r="C59" s="96" t="s">
        <v>304</v>
      </c>
      <c r="D59" s="96" t="s">
        <v>269</v>
      </c>
      <c r="E59" s="97" t="s">
        <v>269</v>
      </c>
      <c r="F59" s="143"/>
      <c r="G59" s="144">
        <v>11.3625</v>
      </c>
      <c r="H59" s="144">
        <v>0</v>
      </c>
      <c r="I59" s="97">
        <f>SUM(I55:I58)</f>
        <v>11.3625</v>
      </c>
      <c r="J59" s="97">
        <f>SUM(J55:J58)</f>
        <v>0</v>
      </c>
    </row>
    <row r="60" spans="1:10" s="140" customFormat="1" ht="11.25">
      <c r="A60" s="88"/>
      <c r="B60" s="89"/>
      <c r="C60" s="90" t="s">
        <v>305</v>
      </c>
      <c r="D60" s="90" t="s">
        <v>269</v>
      </c>
      <c r="E60" s="91" t="s">
        <v>269</v>
      </c>
      <c r="F60" s="138"/>
      <c r="G60" s="139">
        <f>G41+G47+G53+G59</f>
        <v>34.087500000000006</v>
      </c>
      <c r="H60" s="139">
        <f>H41+H47+H53+H59</f>
        <v>11.3625</v>
      </c>
      <c r="I60" s="91">
        <f>I59+I53+I47+I41</f>
        <v>22.725</v>
      </c>
      <c r="J60" s="91">
        <f>J59+J53+J47+J41</f>
        <v>0</v>
      </c>
    </row>
    <row r="61" spans="1:10" ht="11.25">
      <c r="A61" s="36">
        <v>11600</v>
      </c>
      <c r="B61" s="37">
        <v>6</v>
      </c>
      <c r="C61" s="36" t="s">
        <v>306</v>
      </c>
      <c r="D61" s="36"/>
      <c r="E61" s="87"/>
      <c r="F61" s="136"/>
      <c r="G61" s="137"/>
      <c r="H61" s="137"/>
      <c r="I61" s="87"/>
      <c r="J61" s="87"/>
    </row>
    <row r="62" spans="1:10" ht="11.25">
      <c r="A62" s="36">
        <v>11610</v>
      </c>
      <c r="B62" s="37" t="s">
        <v>307</v>
      </c>
      <c r="C62" s="112" t="s">
        <v>308</v>
      </c>
      <c r="D62" s="36" t="s">
        <v>309</v>
      </c>
      <c r="E62" s="87">
        <v>0.0075</v>
      </c>
      <c r="F62" s="136">
        <v>541</v>
      </c>
      <c r="G62" s="137">
        <v>4.0575</v>
      </c>
      <c r="H62" s="137"/>
      <c r="I62" s="87">
        <f>F62*E62</f>
        <v>4.0575</v>
      </c>
      <c r="J62" s="87"/>
    </row>
    <row r="63" spans="1:10" ht="11.25">
      <c r="A63" s="36">
        <v>11620</v>
      </c>
      <c r="B63" s="37" t="s">
        <v>310</v>
      </c>
      <c r="C63" s="112" t="s">
        <v>311</v>
      </c>
      <c r="D63" s="36" t="s">
        <v>309</v>
      </c>
      <c r="E63" s="87">
        <v>0.0075</v>
      </c>
      <c r="F63" s="136">
        <v>0</v>
      </c>
      <c r="G63" s="137">
        <v>0</v>
      </c>
      <c r="H63" s="137"/>
      <c r="I63" s="87">
        <f>F63*E63</f>
        <v>0</v>
      </c>
      <c r="J63" s="87"/>
    </row>
    <row r="64" spans="1:10" ht="11.25">
      <c r="A64" s="36">
        <v>11630</v>
      </c>
      <c r="B64" s="37" t="s">
        <v>312</v>
      </c>
      <c r="C64" s="112" t="s">
        <v>313</v>
      </c>
      <c r="D64" s="36" t="s">
        <v>309</v>
      </c>
      <c r="E64" s="87">
        <v>0.0075</v>
      </c>
      <c r="F64" s="136">
        <v>541</v>
      </c>
      <c r="G64" s="137">
        <v>4.0575</v>
      </c>
      <c r="H64" s="137"/>
      <c r="I64" s="87">
        <f>F64*E64</f>
        <v>4.0575</v>
      </c>
      <c r="J64" s="87"/>
    </row>
    <row r="65" spans="1:10" ht="11.25">
      <c r="A65" s="36">
        <v>11640</v>
      </c>
      <c r="B65" s="37" t="s">
        <v>314</v>
      </c>
      <c r="C65" s="112" t="s">
        <v>315</v>
      </c>
      <c r="D65" s="36" t="s">
        <v>309</v>
      </c>
      <c r="E65" s="87">
        <v>0.005</v>
      </c>
      <c r="F65" s="136">
        <v>0</v>
      </c>
      <c r="G65" s="137">
        <v>0</v>
      </c>
      <c r="H65" s="137"/>
      <c r="I65" s="87">
        <f>F65*E65</f>
        <v>0</v>
      </c>
      <c r="J65" s="87"/>
    </row>
    <row r="66" spans="1:10" s="140" customFormat="1" ht="11.25">
      <c r="A66" s="88"/>
      <c r="B66" s="89"/>
      <c r="C66" s="90" t="s">
        <v>316</v>
      </c>
      <c r="D66" s="90" t="s">
        <v>269</v>
      </c>
      <c r="E66" s="91" t="s">
        <v>269</v>
      </c>
      <c r="F66" s="138"/>
      <c r="G66" s="139">
        <v>8.115</v>
      </c>
      <c r="H66" s="139">
        <v>0</v>
      </c>
      <c r="I66" s="91">
        <f>SUM(I62:I65)</f>
        <v>8.115</v>
      </c>
      <c r="J66" s="91">
        <f>SUM(J62:J65)</f>
        <v>0</v>
      </c>
    </row>
    <row r="67" spans="1:10" ht="11.25">
      <c r="A67" s="36">
        <v>11700</v>
      </c>
      <c r="B67" s="37">
        <v>7</v>
      </c>
      <c r="C67" s="36" t="s">
        <v>317</v>
      </c>
      <c r="D67" s="36" t="s">
        <v>309</v>
      </c>
      <c r="E67" s="87">
        <v>1.75</v>
      </c>
      <c r="F67" s="136"/>
      <c r="G67" s="137">
        <v>474.25</v>
      </c>
      <c r="H67" s="137">
        <v>474.25</v>
      </c>
      <c r="I67" s="87"/>
      <c r="J67" s="87"/>
    </row>
    <row r="68" spans="1:10" s="140" customFormat="1" ht="11.25">
      <c r="A68" s="88"/>
      <c r="B68" s="89"/>
      <c r="C68" s="90" t="s">
        <v>318</v>
      </c>
      <c r="D68" s="90" t="s">
        <v>269</v>
      </c>
      <c r="E68" s="91"/>
      <c r="F68" s="138"/>
      <c r="G68" s="139">
        <v>474.25</v>
      </c>
      <c r="H68" s="139">
        <v>474.25</v>
      </c>
      <c r="I68" s="91">
        <f>I67</f>
        <v>0</v>
      </c>
      <c r="J68" s="91">
        <f>J67</f>
        <v>0</v>
      </c>
    </row>
    <row r="69" spans="1:10" s="133" customFormat="1" ht="11.25">
      <c r="A69" s="78">
        <v>12000</v>
      </c>
      <c r="B69" s="83">
        <v>1.2</v>
      </c>
      <c r="C69" s="84" t="s">
        <v>319</v>
      </c>
      <c r="D69" s="85"/>
      <c r="E69" s="86"/>
      <c r="F69" s="134"/>
      <c r="G69" s="135">
        <f>G76+G96+G128+G138</f>
        <v>52.9</v>
      </c>
      <c r="H69" s="135">
        <f>H76+H96+H128+H138</f>
        <v>42.4</v>
      </c>
      <c r="I69" s="135">
        <f>I76+I96+I128+I138</f>
        <v>10.5</v>
      </c>
      <c r="J69" s="135">
        <f>J76+J96+J128+J138</f>
        <v>0</v>
      </c>
    </row>
    <row r="70" spans="1:10" ht="11.25">
      <c r="A70" s="36">
        <v>12100</v>
      </c>
      <c r="B70" s="37">
        <v>1</v>
      </c>
      <c r="C70" s="36" t="s">
        <v>320</v>
      </c>
      <c r="D70" s="36"/>
      <c r="E70" s="87"/>
      <c r="F70" s="136"/>
      <c r="G70" s="137"/>
      <c r="H70" s="137"/>
      <c r="I70" s="87"/>
      <c r="J70" s="87"/>
    </row>
    <row r="71" spans="1:10" ht="11.25" customHeight="1" hidden="1">
      <c r="A71" s="36">
        <v>12110</v>
      </c>
      <c r="B71" s="37" t="s">
        <v>29</v>
      </c>
      <c r="C71" s="36" t="s">
        <v>321</v>
      </c>
      <c r="D71" s="36"/>
      <c r="E71" s="87"/>
      <c r="F71" s="136"/>
      <c r="G71" s="137">
        <v>0</v>
      </c>
      <c r="H71" s="137"/>
      <c r="I71" s="87">
        <f>I74</f>
        <v>0</v>
      </c>
      <c r="J71" s="87"/>
    </row>
    <row r="72" spans="1:10" ht="11.25" customHeight="1" hidden="1">
      <c r="A72" s="36"/>
      <c r="B72" s="37" t="s">
        <v>270</v>
      </c>
      <c r="C72" s="36" t="s">
        <v>322</v>
      </c>
      <c r="D72" s="36" t="s">
        <v>323</v>
      </c>
      <c r="E72" s="87">
        <v>0.005</v>
      </c>
      <c r="F72" s="136">
        <v>0</v>
      </c>
      <c r="G72" s="137">
        <v>0</v>
      </c>
      <c r="H72" s="137"/>
      <c r="I72" s="87">
        <f>F72*E72</f>
        <v>0</v>
      </c>
      <c r="J72" s="87"/>
    </row>
    <row r="73" spans="1:10" ht="11.25" customHeight="1" hidden="1">
      <c r="A73" s="36"/>
      <c r="B73" s="37" t="s">
        <v>272</v>
      </c>
      <c r="C73" s="36" t="s">
        <v>324</v>
      </c>
      <c r="D73" s="36" t="s">
        <v>323</v>
      </c>
      <c r="E73" s="87">
        <v>0.1</v>
      </c>
      <c r="F73" s="136">
        <v>0</v>
      </c>
      <c r="G73" s="137">
        <v>0</v>
      </c>
      <c r="H73" s="137"/>
      <c r="I73" s="87">
        <f>F73*E73</f>
        <v>0</v>
      </c>
      <c r="J73" s="87"/>
    </row>
    <row r="74" spans="1:10" s="133" customFormat="1" ht="11.25">
      <c r="A74" s="78"/>
      <c r="B74" s="95"/>
      <c r="C74" s="96" t="s">
        <v>325</v>
      </c>
      <c r="D74" s="96" t="s">
        <v>269</v>
      </c>
      <c r="E74" s="97" t="s">
        <v>269</v>
      </c>
      <c r="F74" s="143"/>
      <c r="G74" s="144">
        <v>0</v>
      </c>
      <c r="H74" s="144"/>
      <c r="I74" s="97">
        <f>SUM(I72:I73)</f>
        <v>0</v>
      </c>
      <c r="J74" s="97">
        <f>SUM(J72:J73)</f>
        <v>0</v>
      </c>
    </row>
    <row r="75" spans="1:10" ht="11.25">
      <c r="A75" s="36">
        <v>12120</v>
      </c>
      <c r="B75" s="37" t="s">
        <v>91</v>
      </c>
      <c r="C75" s="36" t="s">
        <v>326</v>
      </c>
      <c r="D75" s="36" t="s">
        <v>323</v>
      </c>
      <c r="E75" s="87">
        <v>0.0195</v>
      </c>
      <c r="F75" s="136">
        <v>0</v>
      </c>
      <c r="G75" s="137">
        <v>0</v>
      </c>
      <c r="H75" s="137"/>
      <c r="I75" s="87">
        <f>F75*E75</f>
        <v>0</v>
      </c>
      <c r="J75" s="87"/>
    </row>
    <row r="76" spans="1:10" s="140" customFormat="1" ht="11.25">
      <c r="A76" s="88"/>
      <c r="B76" s="89"/>
      <c r="C76" s="90" t="s">
        <v>327</v>
      </c>
      <c r="D76" s="90" t="s">
        <v>269</v>
      </c>
      <c r="E76" s="91" t="s">
        <v>269</v>
      </c>
      <c r="F76" s="138"/>
      <c r="G76" s="139">
        <v>0</v>
      </c>
      <c r="H76" s="139">
        <v>0</v>
      </c>
      <c r="I76" s="91">
        <f>I75+I74</f>
        <v>0</v>
      </c>
      <c r="J76" s="91">
        <f>J75+J74</f>
        <v>0</v>
      </c>
    </row>
    <row r="77" spans="1:10" ht="11.25">
      <c r="A77" s="36">
        <v>12200</v>
      </c>
      <c r="B77" s="37">
        <v>2</v>
      </c>
      <c r="C77" s="36" t="s">
        <v>328</v>
      </c>
      <c r="D77" s="36"/>
      <c r="E77" s="87"/>
      <c r="F77" s="136"/>
      <c r="G77" s="137"/>
      <c r="H77" s="137"/>
      <c r="I77" s="87"/>
      <c r="J77" s="87"/>
    </row>
    <row r="78" spans="1:10" ht="11.25">
      <c r="A78" s="36">
        <v>12210</v>
      </c>
      <c r="B78" s="37" t="s">
        <v>52</v>
      </c>
      <c r="C78" s="112" t="s">
        <v>329</v>
      </c>
      <c r="D78" s="36"/>
      <c r="E78" s="87"/>
      <c r="F78" s="136"/>
      <c r="G78" s="137">
        <v>5.25</v>
      </c>
      <c r="H78" s="137"/>
      <c r="I78" s="87">
        <f>I84</f>
        <v>5.25</v>
      </c>
      <c r="J78" s="87"/>
    </row>
    <row r="79" spans="1:10" ht="11.25">
      <c r="A79" s="36"/>
      <c r="B79" s="37" t="s">
        <v>270</v>
      </c>
      <c r="C79" s="36" t="s">
        <v>330</v>
      </c>
      <c r="D79" s="36" t="s">
        <v>331</v>
      </c>
      <c r="E79" s="87">
        <v>0.75</v>
      </c>
      <c r="F79" s="136">
        <v>7</v>
      </c>
      <c r="G79" s="137">
        <v>5.25</v>
      </c>
      <c r="H79" s="137"/>
      <c r="I79" s="87">
        <f>F79*E79</f>
        <v>5.25</v>
      </c>
      <c r="J79" s="87"/>
    </row>
    <row r="80" spans="1:10" ht="11.25">
      <c r="A80" s="36"/>
      <c r="B80" s="37" t="s">
        <v>272</v>
      </c>
      <c r="C80" s="36" t="s">
        <v>332</v>
      </c>
      <c r="D80" s="36" t="s">
        <v>333</v>
      </c>
      <c r="E80" s="87">
        <v>0.03</v>
      </c>
      <c r="F80" s="136">
        <v>0</v>
      </c>
      <c r="G80" s="137">
        <v>0</v>
      </c>
      <c r="H80" s="137"/>
      <c r="I80" s="87">
        <f>F80*E80</f>
        <v>0</v>
      </c>
      <c r="J80" s="87"/>
    </row>
    <row r="81" spans="1:10" ht="11.25">
      <c r="A81" s="36"/>
      <c r="B81" s="37" t="s">
        <v>279</v>
      </c>
      <c r="C81" s="36" t="s">
        <v>334</v>
      </c>
      <c r="D81" s="36" t="s">
        <v>283</v>
      </c>
      <c r="E81" s="87">
        <v>0.0035</v>
      </c>
      <c r="F81" s="136">
        <v>0</v>
      </c>
      <c r="G81" s="137">
        <v>0</v>
      </c>
      <c r="H81" s="137"/>
      <c r="I81" s="87">
        <f>F81*E81</f>
        <v>0</v>
      </c>
      <c r="J81" s="87"/>
    </row>
    <row r="82" spans="1:10" ht="11.25">
      <c r="A82" s="36"/>
      <c r="B82" s="37" t="s">
        <v>275</v>
      </c>
      <c r="C82" s="36" t="s">
        <v>335</v>
      </c>
      <c r="D82" s="36" t="s">
        <v>283</v>
      </c>
      <c r="E82" s="87">
        <v>0.007</v>
      </c>
      <c r="F82" s="136">
        <v>0</v>
      </c>
      <c r="G82" s="137">
        <v>0</v>
      </c>
      <c r="H82" s="137"/>
      <c r="I82" s="87">
        <f>F82*E82</f>
        <v>0</v>
      </c>
      <c r="J82" s="87"/>
    </row>
    <row r="83" spans="1:10" ht="11.25">
      <c r="A83" s="36"/>
      <c r="B83" s="37" t="s">
        <v>336</v>
      </c>
      <c r="C83" s="36" t="s">
        <v>337</v>
      </c>
      <c r="D83" s="36" t="s">
        <v>283</v>
      </c>
      <c r="E83" s="87">
        <v>0.007</v>
      </c>
      <c r="F83" s="136">
        <v>0</v>
      </c>
      <c r="G83" s="137">
        <v>0</v>
      </c>
      <c r="H83" s="137"/>
      <c r="I83" s="87">
        <f>F83*E83</f>
        <v>0</v>
      </c>
      <c r="J83" s="87"/>
    </row>
    <row r="84" spans="1:10" s="133" customFormat="1" ht="11.25">
      <c r="A84" s="78"/>
      <c r="B84" s="95"/>
      <c r="C84" s="96" t="s">
        <v>338</v>
      </c>
      <c r="D84" s="96" t="s">
        <v>269</v>
      </c>
      <c r="E84" s="97" t="s">
        <v>269</v>
      </c>
      <c r="F84" s="143"/>
      <c r="G84" s="144">
        <v>5.25</v>
      </c>
      <c r="H84" s="144">
        <v>0</v>
      </c>
      <c r="I84" s="97">
        <f>SUM(I79:I83)</f>
        <v>5.25</v>
      </c>
      <c r="J84" s="97">
        <f>SUM(J79:J83)</f>
        <v>0</v>
      </c>
    </row>
    <row r="85" spans="1:10" ht="11.25">
      <c r="A85" s="36">
        <v>12220</v>
      </c>
      <c r="B85" s="37" t="s">
        <v>103</v>
      </c>
      <c r="C85" s="112" t="s">
        <v>339</v>
      </c>
      <c r="D85" s="36"/>
      <c r="E85" s="87"/>
      <c r="F85" s="136"/>
      <c r="G85" s="137"/>
      <c r="H85" s="137"/>
      <c r="I85" s="87"/>
      <c r="J85" s="87"/>
    </row>
    <row r="86" spans="1:10" ht="11.25">
      <c r="A86" s="36"/>
      <c r="B86" s="37" t="s">
        <v>270</v>
      </c>
      <c r="C86" s="36" t="s">
        <v>340</v>
      </c>
      <c r="D86" s="36" t="s">
        <v>331</v>
      </c>
      <c r="E86" s="87">
        <v>0.75</v>
      </c>
      <c r="F86" s="136">
        <v>7</v>
      </c>
      <c r="G86" s="137">
        <v>5.25</v>
      </c>
      <c r="H86" s="137"/>
      <c r="I86" s="87">
        <f>F86*E86</f>
        <v>5.25</v>
      </c>
      <c r="J86" s="87"/>
    </row>
    <row r="87" spans="1:10" ht="11.25">
      <c r="A87" s="36"/>
      <c r="B87" s="37" t="s">
        <v>272</v>
      </c>
      <c r="C87" s="36" t="s">
        <v>341</v>
      </c>
      <c r="D87" s="36" t="s">
        <v>342</v>
      </c>
      <c r="E87" s="87">
        <v>0.02</v>
      </c>
      <c r="F87" s="136">
        <v>0</v>
      </c>
      <c r="G87" s="137">
        <v>0</v>
      </c>
      <c r="H87" s="137"/>
      <c r="I87" s="87">
        <f>F87*E87</f>
        <v>0</v>
      </c>
      <c r="J87" s="87"/>
    </row>
    <row r="88" spans="1:10" ht="11.25">
      <c r="A88" s="36"/>
      <c r="B88" s="37" t="s">
        <v>279</v>
      </c>
      <c r="C88" s="36" t="s">
        <v>334</v>
      </c>
      <c r="D88" s="36" t="s">
        <v>283</v>
      </c>
      <c r="E88" s="87">
        <v>0.0035</v>
      </c>
      <c r="F88" s="136">
        <v>0</v>
      </c>
      <c r="G88" s="137">
        <v>0</v>
      </c>
      <c r="H88" s="137"/>
      <c r="I88" s="87">
        <f>F88*E88</f>
        <v>0</v>
      </c>
      <c r="J88" s="87"/>
    </row>
    <row r="89" spans="1:10" ht="11.25">
      <c r="A89" s="36"/>
      <c r="B89" s="37" t="s">
        <v>275</v>
      </c>
      <c r="C89" s="36" t="s">
        <v>292</v>
      </c>
      <c r="D89" s="36" t="s">
        <v>82</v>
      </c>
      <c r="E89" s="87">
        <v>1</v>
      </c>
      <c r="F89" s="136">
        <v>0</v>
      </c>
      <c r="G89" s="137">
        <v>0</v>
      </c>
      <c r="H89" s="137"/>
      <c r="I89" s="87">
        <f>F89*E89</f>
        <v>0</v>
      </c>
      <c r="J89" s="87"/>
    </row>
    <row r="90" spans="1:10" s="133" customFormat="1" ht="13.5" customHeight="1">
      <c r="A90" s="78"/>
      <c r="B90" s="95"/>
      <c r="C90" s="96" t="s">
        <v>343</v>
      </c>
      <c r="D90" s="96" t="s">
        <v>269</v>
      </c>
      <c r="E90" s="97" t="s">
        <v>269</v>
      </c>
      <c r="F90" s="143"/>
      <c r="G90" s="144">
        <v>5.25</v>
      </c>
      <c r="H90" s="144">
        <v>0</v>
      </c>
      <c r="I90" s="97">
        <f>SUM(I86:I89)</f>
        <v>5.25</v>
      </c>
      <c r="J90" s="97">
        <f>SUM(J86:J89)</f>
        <v>0</v>
      </c>
    </row>
    <row r="91" spans="1:10" ht="11.25">
      <c r="A91" s="36">
        <v>12230</v>
      </c>
      <c r="B91" s="37" t="s">
        <v>116</v>
      </c>
      <c r="C91" s="112" t="s">
        <v>344</v>
      </c>
      <c r="D91" s="36"/>
      <c r="E91" s="87"/>
      <c r="F91" s="136"/>
      <c r="G91" s="137"/>
      <c r="H91" s="137"/>
      <c r="I91" s="87"/>
      <c r="J91" s="87"/>
    </row>
    <row r="92" spans="1:10" ht="11.25">
      <c r="A92" s="36"/>
      <c r="B92" s="37" t="s">
        <v>270</v>
      </c>
      <c r="C92" s="36" t="s">
        <v>345</v>
      </c>
      <c r="D92" s="36" t="s">
        <v>283</v>
      </c>
      <c r="E92" s="87">
        <v>0.5</v>
      </c>
      <c r="F92" s="136">
        <v>0</v>
      </c>
      <c r="G92" s="137">
        <v>7</v>
      </c>
      <c r="H92" s="137">
        <v>7</v>
      </c>
      <c r="I92" s="87"/>
      <c r="J92" s="87"/>
    </row>
    <row r="93" spans="1:10" ht="11.25">
      <c r="A93" s="36"/>
      <c r="B93" s="37" t="s">
        <v>272</v>
      </c>
      <c r="C93" s="36" t="s">
        <v>346</v>
      </c>
      <c r="D93" s="36" t="s">
        <v>283</v>
      </c>
      <c r="E93" s="87">
        <v>0.03</v>
      </c>
      <c r="F93" s="136">
        <v>0</v>
      </c>
      <c r="G93" s="137">
        <v>0</v>
      </c>
      <c r="H93" s="137"/>
      <c r="I93" s="87">
        <f>F93*E93</f>
        <v>0</v>
      </c>
      <c r="J93" s="87"/>
    </row>
    <row r="94" spans="1:10" ht="11.25">
      <c r="A94" s="36"/>
      <c r="B94" s="37" t="s">
        <v>279</v>
      </c>
      <c r="C94" s="36" t="s">
        <v>347</v>
      </c>
      <c r="D94" s="36" t="s">
        <v>283</v>
      </c>
      <c r="E94" s="87">
        <v>0.0035</v>
      </c>
      <c r="F94" s="136">
        <v>0</v>
      </c>
      <c r="G94" s="137">
        <v>0</v>
      </c>
      <c r="H94" s="137"/>
      <c r="I94" s="87">
        <f>F94*E94</f>
        <v>0</v>
      </c>
      <c r="J94" s="87"/>
    </row>
    <row r="95" spans="1:10" s="133" customFormat="1" ht="11.25">
      <c r="A95" s="78"/>
      <c r="B95" s="95"/>
      <c r="C95" s="96" t="s">
        <v>348</v>
      </c>
      <c r="D95" s="96" t="s">
        <v>269</v>
      </c>
      <c r="E95" s="97" t="s">
        <v>269</v>
      </c>
      <c r="F95" s="143"/>
      <c r="G95" s="144">
        <v>7</v>
      </c>
      <c r="H95" s="144">
        <v>7</v>
      </c>
      <c r="I95" s="97">
        <f>SUM(I92:I94)</f>
        <v>0</v>
      </c>
      <c r="J95" s="97">
        <f>SUM(J92:J94)</f>
        <v>0</v>
      </c>
    </row>
    <row r="96" spans="1:10" s="140" customFormat="1" ht="11.25">
      <c r="A96" s="88"/>
      <c r="B96" s="89"/>
      <c r="C96" s="90" t="s">
        <v>349</v>
      </c>
      <c r="D96" s="90" t="s">
        <v>269</v>
      </c>
      <c r="E96" s="91" t="s">
        <v>269</v>
      </c>
      <c r="F96" s="138"/>
      <c r="G96" s="139">
        <v>17.5</v>
      </c>
      <c r="H96" s="139">
        <v>7</v>
      </c>
      <c r="I96" s="91">
        <f>I95+I90+I84</f>
        <v>10.5</v>
      </c>
      <c r="J96" s="91">
        <f>J95+J90+J84</f>
        <v>0</v>
      </c>
    </row>
    <row r="97" spans="1:10" ht="11.25">
      <c r="A97" s="36">
        <v>12300</v>
      </c>
      <c r="B97" s="37">
        <v>3</v>
      </c>
      <c r="C97" s="36" t="s">
        <v>56</v>
      </c>
      <c r="D97" s="36"/>
      <c r="E97" s="87"/>
      <c r="F97" s="136"/>
      <c r="G97" s="137"/>
      <c r="H97" s="137"/>
      <c r="I97" s="87"/>
      <c r="J97" s="87"/>
    </row>
    <row r="98" spans="1:10" ht="11.25">
      <c r="A98" s="36">
        <v>12310</v>
      </c>
      <c r="B98" s="37" t="s">
        <v>57</v>
      </c>
      <c r="C98" s="36" t="s">
        <v>350</v>
      </c>
      <c r="D98" s="36"/>
      <c r="E98" s="87"/>
      <c r="F98" s="136"/>
      <c r="G98" s="137">
        <v>35.4</v>
      </c>
      <c r="H98" s="137"/>
      <c r="I98" s="87">
        <f>I109</f>
        <v>0</v>
      </c>
      <c r="J98" s="87"/>
    </row>
    <row r="99" spans="1:10" ht="11.25">
      <c r="A99" s="36"/>
      <c r="B99" s="37" t="s">
        <v>270</v>
      </c>
      <c r="C99" s="36" t="s">
        <v>351</v>
      </c>
      <c r="D99" s="36" t="s">
        <v>352</v>
      </c>
      <c r="E99" s="87">
        <v>0.6</v>
      </c>
      <c r="F99" s="136">
        <v>0</v>
      </c>
      <c r="G99" s="137">
        <v>10.2</v>
      </c>
      <c r="H99" s="137">
        <v>10.2</v>
      </c>
      <c r="I99" s="87"/>
      <c r="J99" s="87"/>
    </row>
    <row r="100" spans="1:10" ht="11.25">
      <c r="A100" s="36"/>
      <c r="B100" s="37" t="s">
        <v>272</v>
      </c>
      <c r="C100" s="36" t="s">
        <v>353</v>
      </c>
      <c r="D100" s="36"/>
      <c r="E100" s="87"/>
      <c r="F100" s="136"/>
      <c r="G100" s="137">
        <v>25.2</v>
      </c>
      <c r="H100" s="137"/>
      <c r="I100" s="87">
        <f>I108</f>
        <v>0</v>
      </c>
      <c r="J100" s="87"/>
    </row>
    <row r="101" spans="1:10" ht="11.25">
      <c r="A101" s="36"/>
      <c r="B101" s="37" t="s">
        <v>354</v>
      </c>
      <c r="C101" s="36" t="s">
        <v>355</v>
      </c>
      <c r="D101" s="36" t="s">
        <v>75</v>
      </c>
      <c r="E101" s="87">
        <v>0.01</v>
      </c>
      <c r="F101" s="136">
        <v>0</v>
      </c>
      <c r="G101" s="137">
        <v>0</v>
      </c>
      <c r="H101" s="137"/>
      <c r="I101" s="87">
        <f aca="true" t="shared" si="1" ref="I101:I106">F101*E101</f>
        <v>0</v>
      </c>
      <c r="J101" s="87"/>
    </row>
    <row r="102" spans="1:10" ht="11.25">
      <c r="A102" s="36"/>
      <c r="B102" s="37" t="s">
        <v>356</v>
      </c>
      <c r="C102" s="36" t="s">
        <v>357</v>
      </c>
      <c r="D102" s="36" t="s">
        <v>75</v>
      </c>
      <c r="E102" s="87">
        <v>0.01</v>
      </c>
      <c r="F102" s="136">
        <v>0</v>
      </c>
      <c r="G102" s="137">
        <v>0</v>
      </c>
      <c r="H102" s="137"/>
      <c r="I102" s="87">
        <f t="shared" si="1"/>
        <v>0</v>
      </c>
      <c r="J102" s="87"/>
    </row>
    <row r="103" spans="1:10" ht="11.25">
      <c r="A103" s="36"/>
      <c r="B103" s="37" t="s">
        <v>358</v>
      </c>
      <c r="C103" s="36" t="s">
        <v>359</v>
      </c>
      <c r="D103" s="36" t="s">
        <v>360</v>
      </c>
      <c r="E103" s="87">
        <v>0.5</v>
      </c>
      <c r="F103" s="136">
        <v>0</v>
      </c>
      <c r="G103" s="137">
        <v>0</v>
      </c>
      <c r="H103" s="137"/>
      <c r="I103" s="87">
        <f t="shared" si="1"/>
        <v>0</v>
      </c>
      <c r="J103" s="87"/>
    </row>
    <row r="104" spans="1:10" ht="11.25">
      <c r="A104" s="36"/>
      <c r="B104" s="37" t="s">
        <v>361</v>
      </c>
      <c r="C104" s="36" t="s">
        <v>362</v>
      </c>
      <c r="D104" s="36" t="s">
        <v>360</v>
      </c>
      <c r="E104" s="87">
        <v>0.05</v>
      </c>
      <c r="F104" s="136">
        <v>0</v>
      </c>
      <c r="G104" s="137">
        <v>0</v>
      </c>
      <c r="H104" s="137"/>
      <c r="I104" s="87">
        <f t="shared" si="1"/>
        <v>0</v>
      </c>
      <c r="J104" s="87"/>
    </row>
    <row r="105" spans="1:11" ht="11.25">
      <c r="A105" s="36"/>
      <c r="B105" s="37" t="s">
        <v>363</v>
      </c>
      <c r="C105" s="36" t="s">
        <v>364</v>
      </c>
      <c r="D105" s="36" t="s">
        <v>82</v>
      </c>
      <c r="E105" s="87">
        <v>0.025</v>
      </c>
      <c r="F105" s="136">
        <v>0</v>
      </c>
      <c r="G105" s="137">
        <v>0</v>
      </c>
      <c r="H105" s="137"/>
      <c r="I105" s="87">
        <f t="shared" si="1"/>
        <v>0</v>
      </c>
      <c r="J105" s="87"/>
      <c r="K105" s="160"/>
    </row>
    <row r="106" spans="1:10" ht="11.25">
      <c r="A106" s="36"/>
      <c r="B106" s="37" t="s">
        <v>365</v>
      </c>
      <c r="C106" s="36" t="s">
        <v>366</v>
      </c>
      <c r="D106" s="36" t="s">
        <v>32</v>
      </c>
      <c r="E106" s="87">
        <v>0.045</v>
      </c>
      <c r="F106" s="136">
        <v>0</v>
      </c>
      <c r="G106" s="137">
        <v>0</v>
      </c>
      <c r="H106" s="137"/>
      <c r="I106" s="87">
        <f t="shared" si="1"/>
        <v>0</v>
      </c>
      <c r="J106" s="87"/>
    </row>
    <row r="107" spans="1:10" ht="11.25">
      <c r="A107" s="36"/>
      <c r="B107" s="37" t="s">
        <v>367</v>
      </c>
      <c r="C107" s="36" t="s">
        <v>368</v>
      </c>
      <c r="D107" s="36" t="s">
        <v>360</v>
      </c>
      <c r="E107" s="87">
        <v>0.3</v>
      </c>
      <c r="F107" s="136">
        <v>0</v>
      </c>
      <c r="G107" s="137">
        <v>25.2</v>
      </c>
      <c r="H107" s="137"/>
      <c r="I107" s="87"/>
      <c r="J107" s="87"/>
    </row>
    <row r="108" spans="1:10" s="166" customFormat="1" ht="11.25">
      <c r="A108" s="161"/>
      <c r="B108" s="162"/>
      <c r="C108" s="161" t="s">
        <v>369</v>
      </c>
      <c r="D108" s="161" t="s">
        <v>269</v>
      </c>
      <c r="E108" s="163" t="s">
        <v>269</v>
      </c>
      <c r="F108" s="164"/>
      <c r="G108" s="165">
        <v>25.2</v>
      </c>
      <c r="H108" s="165">
        <v>25.2</v>
      </c>
      <c r="I108" s="163">
        <f>SUM(I101:I107)</f>
        <v>0</v>
      </c>
      <c r="J108" s="163">
        <f>SUM(J101:J107)</f>
        <v>0</v>
      </c>
    </row>
    <row r="109" spans="1:10" s="133" customFormat="1" ht="11.25">
      <c r="A109" s="78"/>
      <c r="B109" s="95"/>
      <c r="C109" s="96" t="s">
        <v>370</v>
      </c>
      <c r="D109" s="96"/>
      <c r="E109" s="97"/>
      <c r="F109" s="143"/>
      <c r="G109" s="144">
        <v>35.4</v>
      </c>
      <c r="H109" s="144">
        <v>35.4</v>
      </c>
      <c r="I109" s="97">
        <f>I108+I99</f>
        <v>0</v>
      </c>
      <c r="J109" s="97">
        <f>J108+J99</f>
        <v>0</v>
      </c>
    </row>
    <row r="110" spans="1:10" ht="11.25">
      <c r="A110" s="36">
        <v>12320</v>
      </c>
      <c r="B110" s="37" t="s">
        <v>59</v>
      </c>
      <c r="C110" s="36" t="s">
        <v>371</v>
      </c>
      <c r="D110" s="36"/>
      <c r="E110" s="87"/>
      <c r="F110" s="136"/>
      <c r="G110" s="137"/>
      <c r="H110" s="137"/>
      <c r="I110" s="87"/>
      <c r="J110" s="87"/>
    </row>
    <row r="111" spans="1:10" ht="11.25" customHeight="1" hidden="1">
      <c r="A111" s="36"/>
      <c r="B111" s="37" t="s">
        <v>270</v>
      </c>
      <c r="C111" s="36" t="s">
        <v>372</v>
      </c>
      <c r="D111" s="36" t="s">
        <v>373</v>
      </c>
      <c r="E111" s="87">
        <v>0.005</v>
      </c>
      <c r="F111" s="136">
        <v>0</v>
      </c>
      <c r="G111" s="137">
        <v>0</v>
      </c>
      <c r="H111" s="137"/>
      <c r="I111" s="87">
        <f>F111*E111</f>
        <v>0</v>
      </c>
      <c r="J111" s="87"/>
    </row>
    <row r="112" spans="1:10" ht="11.25" customHeight="1" hidden="1">
      <c r="A112" s="36"/>
      <c r="B112" s="37" t="s">
        <v>272</v>
      </c>
      <c r="C112" s="36" t="s">
        <v>374</v>
      </c>
      <c r="D112" s="36" t="s">
        <v>373</v>
      </c>
      <c r="E112" s="87">
        <v>0.005</v>
      </c>
      <c r="F112" s="136">
        <v>0</v>
      </c>
      <c r="G112" s="137">
        <v>0</v>
      </c>
      <c r="H112" s="137"/>
      <c r="I112" s="87">
        <f>F112*E112</f>
        <v>0</v>
      </c>
      <c r="J112" s="87"/>
    </row>
    <row r="113" spans="1:10" ht="11.25" customHeight="1" hidden="1">
      <c r="A113" s="36"/>
      <c r="B113" s="37" t="s">
        <v>279</v>
      </c>
      <c r="C113" s="98" t="s">
        <v>375</v>
      </c>
      <c r="D113" s="36" t="s">
        <v>360</v>
      </c>
      <c r="E113" s="87">
        <v>0.5</v>
      </c>
      <c r="F113" s="136">
        <v>0</v>
      </c>
      <c r="G113" s="137">
        <v>0</v>
      </c>
      <c r="H113" s="137"/>
      <c r="I113" s="87">
        <f>F113*E113</f>
        <v>0</v>
      </c>
      <c r="J113" s="87"/>
    </row>
    <row r="114" spans="1:10" ht="11.25" customHeight="1" hidden="1">
      <c r="A114" s="36"/>
      <c r="B114" s="37" t="s">
        <v>275</v>
      </c>
      <c r="C114" s="98" t="s">
        <v>376</v>
      </c>
      <c r="D114" s="36" t="s">
        <v>360</v>
      </c>
      <c r="E114" s="87">
        <v>0.75</v>
      </c>
      <c r="F114" s="136">
        <v>0</v>
      </c>
      <c r="G114" s="137">
        <v>0</v>
      </c>
      <c r="H114" s="137"/>
      <c r="I114" s="87">
        <f>F114*E114</f>
        <v>0</v>
      </c>
      <c r="J114" s="87"/>
    </row>
    <row r="115" spans="1:10" ht="11.25" customHeight="1" hidden="1">
      <c r="A115" s="36"/>
      <c r="B115" s="37" t="s">
        <v>336</v>
      </c>
      <c r="C115" s="36" t="s">
        <v>377</v>
      </c>
      <c r="D115" s="36" t="s">
        <v>373</v>
      </c>
      <c r="E115" s="87">
        <v>0.022</v>
      </c>
      <c r="F115" s="136">
        <v>0</v>
      </c>
      <c r="G115" s="137">
        <v>0</v>
      </c>
      <c r="H115" s="137"/>
      <c r="I115" s="87">
        <f>F115*E115</f>
        <v>0</v>
      </c>
      <c r="J115" s="87"/>
    </row>
    <row r="116" spans="1:10" s="133" customFormat="1" ht="11.25">
      <c r="A116" s="78"/>
      <c r="B116" s="95"/>
      <c r="C116" s="96" t="s">
        <v>378</v>
      </c>
      <c r="D116" s="96" t="s">
        <v>269</v>
      </c>
      <c r="E116" s="97" t="s">
        <v>269</v>
      </c>
      <c r="F116" s="143"/>
      <c r="G116" s="144">
        <v>0</v>
      </c>
      <c r="H116" s="144">
        <v>0</v>
      </c>
      <c r="I116" s="97">
        <f>SUM(I111:I115)</f>
        <v>0</v>
      </c>
      <c r="J116" s="97">
        <f>SUM(J111:J115)</f>
        <v>0</v>
      </c>
    </row>
    <row r="117" spans="1:10" ht="11.25" customHeight="1" hidden="1">
      <c r="A117" s="36">
        <v>12330</v>
      </c>
      <c r="B117" s="37" t="s">
        <v>63</v>
      </c>
      <c r="C117" s="36" t="s">
        <v>64</v>
      </c>
      <c r="D117" s="36"/>
      <c r="E117" s="87"/>
      <c r="F117" s="136"/>
      <c r="G117" s="137"/>
      <c r="H117" s="137"/>
      <c r="I117" s="87"/>
      <c r="J117" s="87"/>
    </row>
    <row r="118" spans="1:10" ht="11.25" customHeight="1" hidden="1">
      <c r="A118" s="36"/>
      <c r="B118" s="37" t="s">
        <v>270</v>
      </c>
      <c r="C118" s="36" t="s">
        <v>379</v>
      </c>
      <c r="D118" s="36" t="s">
        <v>380</v>
      </c>
      <c r="E118" s="87">
        <v>5</v>
      </c>
      <c r="F118" s="136">
        <v>0</v>
      </c>
      <c r="G118" s="137">
        <v>0</v>
      </c>
      <c r="H118" s="137"/>
      <c r="I118" s="87">
        <f aca="true" t="shared" si="2" ref="I118:J126">F118*E118</f>
        <v>0</v>
      </c>
      <c r="J118" s="87">
        <f t="shared" si="2"/>
        <v>0</v>
      </c>
    </row>
    <row r="119" spans="1:10" ht="11.25" customHeight="1" hidden="1">
      <c r="A119" s="36"/>
      <c r="B119" s="37" t="s">
        <v>272</v>
      </c>
      <c r="C119" s="36" t="s">
        <v>381</v>
      </c>
      <c r="D119" s="36" t="s">
        <v>283</v>
      </c>
      <c r="E119" s="87">
        <v>0.05</v>
      </c>
      <c r="F119" s="136">
        <v>0</v>
      </c>
      <c r="G119" s="137">
        <v>0</v>
      </c>
      <c r="H119" s="137"/>
      <c r="I119" s="87">
        <f t="shared" si="2"/>
        <v>0</v>
      </c>
      <c r="J119" s="87">
        <f t="shared" si="2"/>
        <v>0</v>
      </c>
    </row>
    <row r="120" spans="1:10" ht="11.25" customHeight="1" hidden="1">
      <c r="A120" s="36"/>
      <c r="B120" s="37" t="s">
        <v>279</v>
      </c>
      <c r="C120" s="36" t="s">
        <v>382</v>
      </c>
      <c r="D120" s="36" t="s">
        <v>383</v>
      </c>
      <c r="E120" s="87">
        <v>5</v>
      </c>
      <c r="F120" s="136">
        <v>0</v>
      </c>
      <c r="G120" s="137">
        <v>0</v>
      </c>
      <c r="H120" s="137"/>
      <c r="I120" s="87">
        <f t="shared" si="2"/>
        <v>0</v>
      </c>
      <c r="J120" s="87">
        <f t="shared" si="2"/>
        <v>0</v>
      </c>
    </row>
    <row r="121" spans="1:10" ht="11.25" customHeight="1" hidden="1">
      <c r="A121" s="36"/>
      <c r="B121" s="37" t="s">
        <v>275</v>
      </c>
      <c r="C121" s="36" t="s">
        <v>384</v>
      </c>
      <c r="D121" s="36" t="s">
        <v>82</v>
      </c>
      <c r="E121" s="87">
        <v>0.75</v>
      </c>
      <c r="F121" s="136">
        <v>0</v>
      </c>
      <c r="G121" s="137">
        <v>0</v>
      </c>
      <c r="H121" s="137"/>
      <c r="I121" s="87">
        <f t="shared" si="2"/>
        <v>0</v>
      </c>
      <c r="J121" s="87">
        <f t="shared" si="2"/>
        <v>0</v>
      </c>
    </row>
    <row r="122" spans="1:10" ht="11.25" customHeight="1" hidden="1">
      <c r="A122" s="36"/>
      <c r="B122" s="37" t="s">
        <v>336</v>
      </c>
      <c r="C122" s="36" t="s">
        <v>385</v>
      </c>
      <c r="D122" s="36" t="s">
        <v>75</v>
      </c>
      <c r="E122" s="87">
        <v>0.025</v>
      </c>
      <c r="F122" s="136">
        <v>0</v>
      </c>
      <c r="G122" s="137">
        <v>0</v>
      </c>
      <c r="H122" s="137"/>
      <c r="I122" s="87">
        <f t="shared" si="2"/>
        <v>0</v>
      </c>
      <c r="J122" s="87">
        <f t="shared" si="2"/>
        <v>0</v>
      </c>
    </row>
    <row r="123" spans="1:10" ht="11.25" customHeight="1" hidden="1">
      <c r="A123" s="36"/>
      <c r="B123" s="37" t="s">
        <v>386</v>
      </c>
      <c r="C123" s="36" t="s">
        <v>387</v>
      </c>
      <c r="D123" s="36" t="s">
        <v>82</v>
      </c>
      <c r="E123" s="87">
        <v>0.025</v>
      </c>
      <c r="F123" s="136">
        <v>0</v>
      </c>
      <c r="G123" s="137">
        <v>0</v>
      </c>
      <c r="H123" s="137"/>
      <c r="I123" s="87">
        <f t="shared" si="2"/>
        <v>0</v>
      </c>
      <c r="J123" s="87">
        <f t="shared" si="2"/>
        <v>0</v>
      </c>
    </row>
    <row r="124" spans="1:10" ht="11.25" customHeight="1" hidden="1">
      <c r="A124" s="36"/>
      <c r="B124" s="37" t="s">
        <v>388</v>
      </c>
      <c r="C124" s="36" t="s">
        <v>389</v>
      </c>
      <c r="D124" s="36" t="s">
        <v>82</v>
      </c>
      <c r="E124" s="87">
        <v>0.03</v>
      </c>
      <c r="F124" s="136">
        <v>0</v>
      </c>
      <c r="G124" s="137">
        <v>0</v>
      </c>
      <c r="H124" s="137"/>
      <c r="I124" s="87">
        <f t="shared" si="2"/>
        <v>0</v>
      </c>
      <c r="J124" s="87">
        <f t="shared" si="2"/>
        <v>0</v>
      </c>
    </row>
    <row r="125" spans="1:10" ht="11.25" customHeight="1" hidden="1">
      <c r="A125" s="36"/>
      <c r="B125" s="37" t="s">
        <v>390</v>
      </c>
      <c r="C125" s="36" t="s">
        <v>391</v>
      </c>
      <c r="D125" s="36" t="s">
        <v>82</v>
      </c>
      <c r="E125" s="87">
        <v>0.03</v>
      </c>
      <c r="F125" s="136">
        <v>0</v>
      </c>
      <c r="G125" s="137">
        <v>0</v>
      </c>
      <c r="H125" s="137"/>
      <c r="I125" s="87">
        <f t="shared" si="2"/>
        <v>0</v>
      </c>
      <c r="J125" s="87">
        <f t="shared" si="2"/>
        <v>0</v>
      </c>
    </row>
    <row r="126" spans="1:10" ht="11.25" customHeight="1" hidden="1">
      <c r="A126" s="36"/>
      <c r="B126" s="37" t="s">
        <v>392</v>
      </c>
      <c r="C126" s="36" t="s">
        <v>393</v>
      </c>
      <c r="D126" s="36" t="s">
        <v>383</v>
      </c>
      <c r="E126" s="87">
        <v>0.5</v>
      </c>
      <c r="F126" s="136">
        <v>0</v>
      </c>
      <c r="G126" s="137">
        <v>0</v>
      </c>
      <c r="H126" s="137"/>
      <c r="I126" s="87">
        <f t="shared" si="2"/>
        <v>0</v>
      </c>
      <c r="J126" s="87">
        <f t="shared" si="2"/>
        <v>0</v>
      </c>
    </row>
    <row r="127" spans="1:10" s="133" customFormat="1" ht="11.25">
      <c r="A127" s="78"/>
      <c r="B127" s="95"/>
      <c r="C127" s="96" t="s">
        <v>394</v>
      </c>
      <c r="D127" s="96" t="s">
        <v>269</v>
      </c>
      <c r="E127" s="97" t="s">
        <v>269</v>
      </c>
      <c r="F127" s="143"/>
      <c r="G127" s="144">
        <v>0</v>
      </c>
      <c r="H127" s="144">
        <v>0</v>
      </c>
      <c r="I127" s="97">
        <f>SUM(I118:I126)</f>
        <v>0</v>
      </c>
      <c r="J127" s="97">
        <f>SUM(J118:J126)</f>
        <v>0</v>
      </c>
    </row>
    <row r="128" spans="1:10" s="140" customFormat="1" ht="11.25">
      <c r="A128" s="88"/>
      <c r="B128" s="89"/>
      <c r="C128" s="90" t="s">
        <v>395</v>
      </c>
      <c r="D128" s="90" t="s">
        <v>269</v>
      </c>
      <c r="E128" s="91" t="s">
        <v>269</v>
      </c>
      <c r="F128" s="138"/>
      <c r="G128" s="139">
        <v>35.4</v>
      </c>
      <c r="H128" s="139">
        <v>35.4</v>
      </c>
      <c r="I128" s="91">
        <f>I109+I116+I127</f>
        <v>0</v>
      </c>
      <c r="J128" s="91">
        <f>J109+J116+J127</f>
        <v>0</v>
      </c>
    </row>
    <row r="129" spans="1:10" ht="11.25">
      <c r="A129" s="36">
        <v>12400</v>
      </c>
      <c r="B129" s="37">
        <v>4</v>
      </c>
      <c r="C129" s="36" t="s">
        <v>67</v>
      </c>
      <c r="D129" s="36"/>
      <c r="E129" s="87"/>
      <c r="F129" s="136"/>
      <c r="G129" s="137"/>
      <c r="H129" s="137"/>
      <c r="I129" s="87"/>
      <c r="J129" s="87"/>
    </row>
    <row r="130" spans="1:10" ht="11.25" hidden="1">
      <c r="A130" s="36">
        <v>12410</v>
      </c>
      <c r="B130" s="37" t="s">
        <v>68</v>
      </c>
      <c r="C130" s="36" t="s">
        <v>69</v>
      </c>
      <c r="D130" s="36"/>
      <c r="E130" s="87"/>
      <c r="F130" s="136"/>
      <c r="G130" s="137">
        <v>0</v>
      </c>
      <c r="H130" s="137"/>
      <c r="I130" s="87">
        <f>I134</f>
        <v>0</v>
      </c>
      <c r="J130" s="87"/>
    </row>
    <row r="131" spans="1:10" ht="11.25" hidden="1">
      <c r="A131" s="36"/>
      <c r="B131" s="37" t="s">
        <v>270</v>
      </c>
      <c r="C131" s="36" t="s">
        <v>396</v>
      </c>
      <c r="D131" s="36" t="s">
        <v>82</v>
      </c>
      <c r="E131" s="87">
        <v>0.0025</v>
      </c>
      <c r="F131" s="136">
        <v>0</v>
      </c>
      <c r="G131" s="137">
        <v>0</v>
      </c>
      <c r="H131" s="137"/>
      <c r="I131" s="87">
        <f>F131*E131</f>
        <v>0</v>
      </c>
      <c r="J131" s="87"/>
    </row>
    <row r="132" spans="1:10" ht="11.25" hidden="1">
      <c r="A132" s="36"/>
      <c r="B132" s="37" t="s">
        <v>272</v>
      </c>
      <c r="C132" s="36" t="s">
        <v>397</v>
      </c>
      <c r="D132" s="36" t="s">
        <v>323</v>
      </c>
      <c r="E132" s="87">
        <v>0.02</v>
      </c>
      <c r="F132" s="136">
        <v>0</v>
      </c>
      <c r="G132" s="137">
        <v>0</v>
      </c>
      <c r="H132" s="137"/>
      <c r="I132" s="87">
        <f>F132*E132</f>
        <v>0</v>
      </c>
      <c r="J132" s="87"/>
    </row>
    <row r="133" spans="1:10" ht="11.25" hidden="1">
      <c r="A133" s="36"/>
      <c r="B133" s="37" t="s">
        <v>279</v>
      </c>
      <c r="C133" s="36" t="s">
        <v>398</v>
      </c>
      <c r="D133" s="36" t="s">
        <v>323</v>
      </c>
      <c r="E133" s="87">
        <v>0.0525</v>
      </c>
      <c r="F133" s="136">
        <v>0</v>
      </c>
      <c r="G133" s="137">
        <v>0</v>
      </c>
      <c r="H133" s="137"/>
      <c r="I133" s="87">
        <f>F133*E133</f>
        <v>0</v>
      </c>
      <c r="J133" s="87"/>
    </row>
    <row r="134" spans="1:10" s="133" customFormat="1" ht="11.25">
      <c r="A134" s="78"/>
      <c r="B134" s="95"/>
      <c r="C134" s="96" t="s">
        <v>399</v>
      </c>
      <c r="D134" s="96" t="s">
        <v>269</v>
      </c>
      <c r="E134" s="97" t="s">
        <v>269</v>
      </c>
      <c r="F134" s="143"/>
      <c r="G134" s="144">
        <v>0</v>
      </c>
      <c r="H134" s="144">
        <v>0</v>
      </c>
      <c r="I134" s="97">
        <f>SUM(I131:I133)</f>
        <v>0</v>
      </c>
      <c r="J134" s="97">
        <f>SUM(J131:J133)</f>
        <v>0</v>
      </c>
    </row>
    <row r="135" spans="1:10" ht="11.25">
      <c r="A135" s="36">
        <v>12420</v>
      </c>
      <c r="B135" s="37" t="s">
        <v>72</v>
      </c>
      <c r="C135" s="36" t="s">
        <v>400</v>
      </c>
      <c r="D135" s="36"/>
      <c r="E135" s="87"/>
      <c r="F135" s="136"/>
      <c r="G135" s="137">
        <v>0</v>
      </c>
      <c r="H135" s="137"/>
      <c r="I135" s="87">
        <f>I136</f>
        <v>0</v>
      </c>
      <c r="J135" s="87"/>
    </row>
    <row r="136" spans="1:10" ht="11.25">
      <c r="A136" s="36"/>
      <c r="B136" s="37" t="s">
        <v>270</v>
      </c>
      <c r="C136" s="36" t="s">
        <v>74</v>
      </c>
      <c r="D136" s="36" t="s">
        <v>75</v>
      </c>
      <c r="E136" s="87">
        <v>0.02</v>
      </c>
      <c r="F136" s="136">
        <v>0</v>
      </c>
      <c r="G136" s="137">
        <v>0</v>
      </c>
      <c r="H136" s="137"/>
      <c r="I136" s="87">
        <f>F136*E136</f>
        <v>0</v>
      </c>
      <c r="J136" s="87"/>
    </row>
    <row r="137" spans="1:10" s="133" customFormat="1" ht="11.25">
      <c r="A137" s="78"/>
      <c r="B137" s="95"/>
      <c r="C137" s="96" t="s">
        <v>401</v>
      </c>
      <c r="D137" s="96"/>
      <c r="E137" s="97"/>
      <c r="F137" s="143"/>
      <c r="G137" s="144">
        <v>0</v>
      </c>
      <c r="H137" s="144">
        <v>0</v>
      </c>
      <c r="I137" s="97">
        <f>I136</f>
        <v>0</v>
      </c>
      <c r="J137" s="97">
        <f>J136</f>
        <v>0</v>
      </c>
    </row>
    <row r="138" spans="1:10" s="140" customFormat="1" ht="11.25">
      <c r="A138" s="88"/>
      <c r="B138" s="89"/>
      <c r="C138" s="90" t="s">
        <v>402</v>
      </c>
      <c r="D138" s="90" t="s">
        <v>269</v>
      </c>
      <c r="E138" s="91"/>
      <c r="F138" s="138"/>
      <c r="G138" s="139">
        <v>0</v>
      </c>
      <c r="H138" s="139">
        <v>0</v>
      </c>
      <c r="I138" s="91">
        <f>I137+I134</f>
        <v>0</v>
      </c>
      <c r="J138" s="91">
        <f>J137+J134</f>
        <v>0</v>
      </c>
    </row>
    <row r="139" spans="1:10" s="133" customFormat="1" ht="11.25">
      <c r="A139" s="78">
        <v>20000</v>
      </c>
      <c r="B139" s="79">
        <v>2</v>
      </c>
      <c r="C139" s="80" t="s">
        <v>403</v>
      </c>
      <c r="D139" s="81"/>
      <c r="E139" s="82"/>
      <c r="F139" s="131"/>
      <c r="G139" s="132">
        <f>G140+G160+G186</f>
        <v>290.55133333333333</v>
      </c>
      <c r="H139" s="132">
        <f>H140+H160+H186</f>
        <v>270.45</v>
      </c>
      <c r="I139" s="132">
        <f>I140+I160+I186</f>
        <v>20.1</v>
      </c>
      <c r="J139" s="132">
        <f>J140+J160+J186</f>
        <v>0</v>
      </c>
    </row>
    <row r="140" spans="1:10" s="133" customFormat="1" ht="11.25">
      <c r="A140" s="78">
        <v>21000</v>
      </c>
      <c r="B140" s="83">
        <v>2.1</v>
      </c>
      <c r="C140" s="84" t="s">
        <v>77</v>
      </c>
      <c r="D140" s="85" t="s">
        <v>269</v>
      </c>
      <c r="E140" s="86"/>
      <c r="F140" s="134"/>
      <c r="G140" s="135">
        <f>G145+G152+G159</f>
        <v>238.10133333333334</v>
      </c>
      <c r="H140" s="135">
        <f>H145+H152+H159</f>
        <v>228</v>
      </c>
      <c r="I140" s="135">
        <f>I145+I152+I159</f>
        <v>10.1</v>
      </c>
      <c r="J140" s="135">
        <f>J145+J152+J159</f>
        <v>0</v>
      </c>
    </row>
    <row r="141" spans="1:10" ht="11.25" customHeight="1" hidden="1">
      <c r="A141" s="36">
        <v>21100</v>
      </c>
      <c r="B141" s="37">
        <v>1</v>
      </c>
      <c r="C141" s="36" t="s">
        <v>404</v>
      </c>
      <c r="D141" s="36"/>
      <c r="E141" s="87"/>
      <c r="F141" s="136"/>
      <c r="G141" s="137"/>
      <c r="H141" s="137"/>
      <c r="I141" s="87"/>
      <c r="J141" s="87"/>
    </row>
    <row r="142" spans="1:10" ht="11.25" customHeight="1" hidden="1">
      <c r="A142" s="36"/>
      <c r="B142" s="37" t="s">
        <v>29</v>
      </c>
      <c r="C142" s="36" t="s">
        <v>405</v>
      </c>
      <c r="D142" s="36" t="s">
        <v>75</v>
      </c>
      <c r="E142" s="87">
        <v>0.0015</v>
      </c>
      <c r="F142" s="136">
        <v>0</v>
      </c>
      <c r="G142" s="137">
        <v>0</v>
      </c>
      <c r="H142" s="137"/>
      <c r="I142" s="87">
        <v>0</v>
      </c>
      <c r="J142" s="87">
        <v>0</v>
      </c>
    </row>
    <row r="143" spans="1:10" ht="11.25" customHeight="1" hidden="1">
      <c r="A143" s="36"/>
      <c r="B143" s="37" t="s">
        <v>91</v>
      </c>
      <c r="C143" s="36" t="s">
        <v>406</v>
      </c>
      <c r="D143" s="36" t="s">
        <v>75</v>
      </c>
      <c r="E143" s="87">
        <v>0.0015</v>
      </c>
      <c r="F143" s="136">
        <v>0</v>
      </c>
      <c r="G143" s="137">
        <v>0</v>
      </c>
      <c r="H143" s="137"/>
      <c r="I143" s="87">
        <v>0</v>
      </c>
      <c r="J143" s="87">
        <v>0</v>
      </c>
    </row>
    <row r="144" spans="1:10" ht="11.25" customHeight="1" hidden="1">
      <c r="A144" s="36"/>
      <c r="B144" s="37" t="s">
        <v>95</v>
      </c>
      <c r="C144" s="36" t="s">
        <v>407</v>
      </c>
      <c r="D144" s="36" t="s">
        <v>75</v>
      </c>
      <c r="E144" s="87">
        <v>0.0045</v>
      </c>
      <c r="F144" s="136">
        <v>0</v>
      </c>
      <c r="G144" s="137">
        <v>0</v>
      </c>
      <c r="H144" s="137"/>
      <c r="I144" s="87">
        <v>0</v>
      </c>
      <c r="J144" s="87">
        <v>0</v>
      </c>
    </row>
    <row r="145" spans="1:10" s="140" customFormat="1" ht="11.25">
      <c r="A145" s="88"/>
      <c r="B145" s="89"/>
      <c r="C145" s="90" t="s">
        <v>408</v>
      </c>
      <c r="D145" s="90" t="s">
        <v>269</v>
      </c>
      <c r="E145" s="91" t="s">
        <v>269</v>
      </c>
      <c r="F145" s="138"/>
      <c r="G145" s="139">
        <v>0</v>
      </c>
      <c r="H145" s="139">
        <v>0</v>
      </c>
      <c r="I145" s="91">
        <f>SUM(I142:I144)</f>
        <v>0</v>
      </c>
      <c r="J145" s="91">
        <f>SUM(J142:J144)</f>
        <v>0</v>
      </c>
    </row>
    <row r="146" spans="1:10" ht="11.25">
      <c r="A146" s="36">
        <v>21200</v>
      </c>
      <c r="B146" s="37">
        <v>2</v>
      </c>
      <c r="C146" s="112" t="s">
        <v>80</v>
      </c>
      <c r="D146" s="36"/>
      <c r="E146" s="87"/>
      <c r="F146" s="136"/>
      <c r="G146" s="137"/>
      <c r="H146" s="137"/>
      <c r="I146" s="87"/>
      <c r="J146" s="87"/>
    </row>
    <row r="147" spans="1:10" ht="11.25">
      <c r="A147" s="36"/>
      <c r="B147" s="37" t="s">
        <v>52</v>
      </c>
      <c r="C147" s="36" t="s">
        <v>409</v>
      </c>
      <c r="D147" s="36" t="s">
        <v>410</v>
      </c>
      <c r="E147" s="87" t="s">
        <v>269</v>
      </c>
      <c r="F147" s="136"/>
      <c r="G147" s="137">
        <v>20.13</v>
      </c>
      <c r="H147" s="137">
        <v>10.03</v>
      </c>
      <c r="I147" s="87">
        <v>10.1</v>
      </c>
      <c r="J147" s="87"/>
    </row>
    <row r="148" spans="1:10" ht="11.25">
      <c r="A148" s="36"/>
      <c r="B148" s="37" t="s">
        <v>103</v>
      </c>
      <c r="C148" s="36" t="s">
        <v>411</v>
      </c>
      <c r="D148" s="36" t="s">
        <v>410</v>
      </c>
      <c r="E148" s="87" t="s">
        <v>269</v>
      </c>
      <c r="F148" s="136"/>
      <c r="G148" s="137">
        <v>90.28333333333335</v>
      </c>
      <c r="H148" s="137">
        <v>90.28</v>
      </c>
      <c r="I148" s="87"/>
      <c r="J148" s="87"/>
    </row>
    <row r="149" spans="1:10" ht="11.25">
      <c r="A149" s="36"/>
      <c r="B149" s="37" t="s">
        <v>116</v>
      </c>
      <c r="C149" s="36" t="s">
        <v>412</v>
      </c>
      <c r="D149" s="36" t="s">
        <v>410</v>
      </c>
      <c r="E149" s="87" t="s">
        <v>269</v>
      </c>
      <c r="F149" s="136"/>
      <c r="G149" s="137">
        <v>55.74</v>
      </c>
      <c r="H149" s="137">
        <v>55.74</v>
      </c>
      <c r="I149" s="87"/>
      <c r="J149" s="87"/>
    </row>
    <row r="150" spans="1:10" ht="11.25">
      <c r="A150" s="36"/>
      <c r="B150" s="37" t="s">
        <v>413</v>
      </c>
      <c r="C150" s="36" t="s">
        <v>414</v>
      </c>
      <c r="D150" s="36" t="s">
        <v>410</v>
      </c>
      <c r="E150" s="87" t="s">
        <v>269</v>
      </c>
      <c r="F150" s="136"/>
      <c r="G150" s="137">
        <v>22.248</v>
      </c>
      <c r="H150" s="137">
        <v>22.25</v>
      </c>
      <c r="I150" s="87"/>
      <c r="J150" s="87"/>
    </row>
    <row r="151" spans="1:10" ht="11.25">
      <c r="A151" s="36"/>
      <c r="B151" s="37" t="s">
        <v>415</v>
      </c>
      <c r="C151" s="36" t="s">
        <v>416</v>
      </c>
      <c r="D151" s="36" t="s">
        <v>410</v>
      </c>
      <c r="E151" s="87" t="s">
        <v>269</v>
      </c>
      <c r="F151" s="136"/>
      <c r="G151" s="137">
        <v>49.7</v>
      </c>
      <c r="H151" s="137">
        <v>49.7</v>
      </c>
      <c r="I151" s="87"/>
      <c r="J151" s="87"/>
    </row>
    <row r="152" spans="1:10" s="140" customFormat="1" ht="11.25">
      <c r="A152" s="88"/>
      <c r="B152" s="89"/>
      <c r="C152" s="90" t="s">
        <v>417</v>
      </c>
      <c r="D152" s="90" t="s">
        <v>269</v>
      </c>
      <c r="E152" s="91" t="s">
        <v>269</v>
      </c>
      <c r="F152" s="138"/>
      <c r="G152" s="139">
        <v>238.10133333333334</v>
      </c>
      <c r="H152" s="139">
        <v>228</v>
      </c>
      <c r="I152" s="91">
        <f>SUM(I147:I151)</f>
        <v>10.1</v>
      </c>
      <c r="J152" s="91">
        <f>SUM(J147:J151)</f>
        <v>0</v>
      </c>
    </row>
    <row r="153" spans="1:10" ht="11.25">
      <c r="A153" s="36">
        <v>21300</v>
      </c>
      <c r="B153" s="37">
        <v>3</v>
      </c>
      <c r="C153" s="36" t="s">
        <v>83</v>
      </c>
      <c r="D153" s="36"/>
      <c r="E153" s="87"/>
      <c r="F153" s="136"/>
      <c r="G153" s="137"/>
      <c r="H153" s="137"/>
      <c r="I153" s="87"/>
      <c r="J153" s="87"/>
    </row>
    <row r="154" spans="1:10" ht="11.25" customHeight="1" hidden="1">
      <c r="A154" s="36">
        <v>21310</v>
      </c>
      <c r="B154" s="37" t="s">
        <v>57</v>
      </c>
      <c r="C154" s="36" t="s">
        <v>418</v>
      </c>
      <c r="D154" s="36" t="s">
        <v>419</v>
      </c>
      <c r="E154" s="87">
        <v>0.2</v>
      </c>
      <c r="F154" s="136">
        <v>0</v>
      </c>
      <c r="G154" s="137">
        <v>0</v>
      </c>
      <c r="H154" s="137"/>
      <c r="I154" s="87">
        <v>0</v>
      </c>
      <c r="J154" s="87"/>
    </row>
    <row r="155" spans="1:10" ht="11.25" customHeight="1" hidden="1">
      <c r="A155" s="36">
        <v>21320</v>
      </c>
      <c r="B155" s="37" t="s">
        <v>59</v>
      </c>
      <c r="C155" s="36" t="s">
        <v>420</v>
      </c>
      <c r="D155" s="36" t="s">
        <v>421</v>
      </c>
      <c r="E155" s="87">
        <v>4</v>
      </c>
      <c r="F155" s="136">
        <v>0</v>
      </c>
      <c r="G155" s="137">
        <v>0</v>
      </c>
      <c r="H155" s="137"/>
      <c r="I155" s="87">
        <v>0</v>
      </c>
      <c r="J155" s="87"/>
    </row>
    <row r="156" spans="1:10" ht="11.25" customHeight="1" hidden="1">
      <c r="A156" s="36">
        <v>21330</v>
      </c>
      <c r="B156" s="37" t="s">
        <v>63</v>
      </c>
      <c r="C156" s="36" t="s">
        <v>422</v>
      </c>
      <c r="D156" s="36" t="s">
        <v>309</v>
      </c>
      <c r="E156" s="87">
        <v>5</v>
      </c>
      <c r="F156" s="136">
        <v>0</v>
      </c>
      <c r="G156" s="137">
        <v>0</v>
      </c>
      <c r="H156" s="137"/>
      <c r="I156" s="87">
        <v>0</v>
      </c>
      <c r="J156" s="87"/>
    </row>
    <row r="157" spans="1:10" ht="11.25" customHeight="1" hidden="1">
      <c r="A157" s="36">
        <v>21340</v>
      </c>
      <c r="B157" s="37" t="s">
        <v>423</v>
      </c>
      <c r="C157" s="36" t="s">
        <v>424</v>
      </c>
      <c r="D157" s="36" t="s">
        <v>309</v>
      </c>
      <c r="E157" s="87">
        <v>0.4</v>
      </c>
      <c r="F157" s="136">
        <v>0</v>
      </c>
      <c r="G157" s="137">
        <v>0</v>
      </c>
      <c r="H157" s="137"/>
      <c r="I157" s="87">
        <v>0</v>
      </c>
      <c r="J157" s="87"/>
    </row>
    <row r="158" spans="1:10" ht="11.25" customHeight="1" hidden="1">
      <c r="A158" s="36">
        <v>21350</v>
      </c>
      <c r="B158" s="37" t="s">
        <v>425</v>
      </c>
      <c r="C158" s="36" t="s">
        <v>426</v>
      </c>
      <c r="D158" s="36" t="s">
        <v>309</v>
      </c>
      <c r="E158" s="87">
        <v>0.5</v>
      </c>
      <c r="F158" s="136">
        <v>0</v>
      </c>
      <c r="G158" s="137">
        <v>0</v>
      </c>
      <c r="H158" s="137"/>
      <c r="I158" s="87">
        <v>0</v>
      </c>
      <c r="J158" s="87"/>
    </row>
    <row r="159" spans="1:10" s="140" customFormat="1" ht="11.25">
      <c r="A159" s="88"/>
      <c r="B159" s="89"/>
      <c r="C159" s="90" t="s">
        <v>427</v>
      </c>
      <c r="D159" s="90" t="s">
        <v>269</v>
      </c>
      <c r="E159" s="91"/>
      <c r="F159" s="138"/>
      <c r="G159" s="139">
        <v>0</v>
      </c>
      <c r="H159" s="139">
        <v>0</v>
      </c>
      <c r="I159" s="91">
        <f>SUM(I154:I158)</f>
        <v>0</v>
      </c>
      <c r="J159" s="91">
        <f>SUM(J154:J158)</f>
        <v>0</v>
      </c>
    </row>
    <row r="160" spans="1:10" s="133" customFormat="1" ht="11.25">
      <c r="A160" s="78">
        <v>22000</v>
      </c>
      <c r="B160" s="83">
        <v>2.2</v>
      </c>
      <c r="C160" s="84" t="s">
        <v>428</v>
      </c>
      <c r="D160" s="85"/>
      <c r="E160" s="86"/>
      <c r="F160" s="134"/>
      <c r="G160" s="135">
        <v>31</v>
      </c>
      <c r="H160" s="135">
        <v>21</v>
      </c>
      <c r="I160" s="86">
        <f>I176+I185</f>
        <v>10</v>
      </c>
      <c r="J160" s="86">
        <f>J176+J185</f>
        <v>0</v>
      </c>
    </row>
    <row r="161" spans="1:10" ht="11.25">
      <c r="A161" s="36">
        <v>22100</v>
      </c>
      <c r="B161" s="99">
        <v>1</v>
      </c>
      <c r="C161" s="57" t="s">
        <v>87</v>
      </c>
      <c r="D161" s="36"/>
      <c r="E161" s="87"/>
      <c r="F161" s="136"/>
      <c r="G161" s="137"/>
      <c r="H161" s="137"/>
      <c r="I161" s="87"/>
      <c r="J161" s="87"/>
    </row>
    <row r="162" spans="1:10" ht="11.25" customHeight="1">
      <c r="A162" s="36">
        <v>22110</v>
      </c>
      <c r="B162" s="37" t="s">
        <v>29</v>
      </c>
      <c r="C162" s="36" t="s">
        <v>88</v>
      </c>
      <c r="D162" s="36"/>
      <c r="E162" s="87"/>
      <c r="F162" s="136"/>
      <c r="G162" s="137">
        <v>0</v>
      </c>
      <c r="H162" s="137"/>
      <c r="I162" s="87">
        <f>I167</f>
        <v>0</v>
      </c>
      <c r="J162" s="87"/>
    </row>
    <row r="163" spans="1:10" ht="11.25" customHeight="1">
      <c r="A163" s="36">
        <v>22111</v>
      </c>
      <c r="B163" s="37" t="s">
        <v>270</v>
      </c>
      <c r="C163" s="36" t="s">
        <v>429</v>
      </c>
      <c r="D163" s="36" t="s">
        <v>75</v>
      </c>
      <c r="E163" s="87">
        <v>0</v>
      </c>
      <c r="F163" s="136">
        <v>0</v>
      </c>
      <c r="G163" s="137">
        <v>0</v>
      </c>
      <c r="H163" s="137"/>
      <c r="I163" s="87">
        <v>0</v>
      </c>
      <c r="J163" s="87"/>
    </row>
    <row r="164" spans="1:10" ht="11.25" customHeight="1">
      <c r="A164" s="36">
        <v>22112</v>
      </c>
      <c r="B164" s="37" t="s">
        <v>272</v>
      </c>
      <c r="C164" s="36" t="s">
        <v>430</v>
      </c>
      <c r="D164" s="36" t="s">
        <v>309</v>
      </c>
      <c r="E164" s="87">
        <v>0.1</v>
      </c>
      <c r="F164" s="136">
        <v>0</v>
      </c>
      <c r="G164" s="137">
        <v>0</v>
      </c>
      <c r="H164" s="137"/>
      <c r="I164" s="87">
        <v>0</v>
      </c>
      <c r="J164" s="87"/>
    </row>
    <row r="165" spans="1:10" ht="11.25" customHeight="1">
      <c r="A165" s="36">
        <v>22113</v>
      </c>
      <c r="B165" s="37" t="s">
        <v>279</v>
      </c>
      <c r="C165" s="36" t="s">
        <v>431</v>
      </c>
      <c r="D165" s="36" t="s">
        <v>323</v>
      </c>
      <c r="E165" s="87">
        <v>0.1</v>
      </c>
      <c r="F165" s="136">
        <v>0</v>
      </c>
      <c r="G165" s="137">
        <v>0</v>
      </c>
      <c r="H165" s="137"/>
      <c r="I165" s="87">
        <v>0</v>
      </c>
      <c r="J165" s="87"/>
    </row>
    <row r="166" spans="1:10" ht="11.25" customHeight="1">
      <c r="A166" s="36">
        <v>22114</v>
      </c>
      <c r="B166" s="37" t="s">
        <v>275</v>
      </c>
      <c r="C166" s="36" t="s">
        <v>432</v>
      </c>
      <c r="D166" s="36" t="s">
        <v>323</v>
      </c>
      <c r="E166" s="87">
        <v>0.05</v>
      </c>
      <c r="F166" s="136">
        <v>0</v>
      </c>
      <c r="G166" s="137">
        <v>0</v>
      </c>
      <c r="H166" s="137"/>
      <c r="I166" s="87">
        <v>0</v>
      </c>
      <c r="J166" s="87"/>
    </row>
    <row r="167" spans="1:10" s="133" customFormat="1" ht="11.25">
      <c r="A167" s="78"/>
      <c r="B167" s="95"/>
      <c r="C167" s="96" t="s">
        <v>433</v>
      </c>
      <c r="D167" s="96" t="s">
        <v>269</v>
      </c>
      <c r="E167" s="97" t="s">
        <v>269</v>
      </c>
      <c r="F167" s="143"/>
      <c r="G167" s="144">
        <v>0</v>
      </c>
      <c r="H167" s="144">
        <v>0</v>
      </c>
      <c r="I167" s="97">
        <f>SUM(I163:I166)</f>
        <v>0</v>
      </c>
      <c r="J167" s="97">
        <f>SUM(J163:J166)</f>
        <v>0</v>
      </c>
    </row>
    <row r="168" spans="1:10" ht="11.25">
      <c r="A168" s="36">
        <v>22120</v>
      </c>
      <c r="B168" s="37" t="s">
        <v>91</v>
      </c>
      <c r="C168" s="36" t="s">
        <v>92</v>
      </c>
      <c r="D168" s="36"/>
      <c r="E168" s="87"/>
      <c r="F168" s="136"/>
      <c r="G168" s="137"/>
      <c r="H168" s="137"/>
      <c r="I168" s="87"/>
      <c r="J168" s="87"/>
    </row>
    <row r="169" spans="1:10" ht="11.25" customHeight="1">
      <c r="A169" s="36"/>
      <c r="B169" s="37" t="s">
        <v>270</v>
      </c>
      <c r="C169" s="36" t="s">
        <v>434</v>
      </c>
      <c r="D169" s="36" t="s">
        <v>435</v>
      </c>
      <c r="E169" s="87">
        <v>0.01</v>
      </c>
      <c r="F169" s="136">
        <v>0</v>
      </c>
      <c r="G169" s="137">
        <v>0</v>
      </c>
      <c r="H169" s="137"/>
      <c r="I169" s="87">
        <v>0</v>
      </c>
      <c r="J169" s="87"/>
    </row>
    <row r="170" spans="1:10" ht="11.25" customHeight="1">
      <c r="A170" s="36"/>
      <c r="B170" s="37" t="s">
        <v>272</v>
      </c>
      <c r="C170" s="36" t="s">
        <v>436</v>
      </c>
      <c r="D170" s="36" t="s">
        <v>94</v>
      </c>
      <c r="E170" s="87">
        <v>0.02</v>
      </c>
      <c r="F170" s="136">
        <v>0</v>
      </c>
      <c r="G170" s="137">
        <v>0</v>
      </c>
      <c r="H170" s="137"/>
      <c r="I170" s="87">
        <v>0</v>
      </c>
      <c r="J170" s="87"/>
    </row>
    <row r="171" spans="1:10" s="133" customFormat="1" ht="11.25">
      <c r="A171" s="78"/>
      <c r="B171" s="95"/>
      <c r="C171" s="96" t="s">
        <v>437</v>
      </c>
      <c r="D171" s="96" t="s">
        <v>269</v>
      </c>
      <c r="E171" s="97" t="s">
        <v>269</v>
      </c>
      <c r="F171" s="143"/>
      <c r="G171" s="144">
        <v>0</v>
      </c>
      <c r="H171" s="144">
        <v>0</v>
      </c>
      <c r="I171" s="97">
        <f>SUM(I169:I170)</f>
        <v>0</v>
      </c>
      <c r="J171" s="97">
        <f>SUM(J169:J170)</f>
        <v>0</v>
      </c>
    </row>
    <row r="172" spans="1:10" ht="11.25">
      <c r="A172" s="36">
        <v>22130</v>
      </c>
      <c r="B172" s="37" t="s">
        <v>95</v>
      </c>
      <c r="C172" s="36" t="s">
        <v>96</v>
      </c>
      <c r="D172" s="36"/>
      <c r="E172" s="87"/>
      <c r="F172" s="136"/>
      <c r="G172" s="137"/>
      <c r="H172" s="137"/>
      <c r="I172" s="87"/>
      <c r="J172" s="87"/>
    </row>
    <row r="173" spans="1:10" ht="11.25" customHeight="1" hidden="1">
      <c r="A173" s="36"/>
      <c r="B173" s="37" t="s">
        <v>270</v>
      </c>
      <c r="C173" s="36" t="s">
        <v>438</v>
      </c>
      <c r="D173" s="36" t="s">
        <v>82</v>
      </c>
      <c r="E173" s="87">
        <v>75</v>
      </c>
      <c r="F173" s="136">
        <v>0</v>
      </c>
      <c r="G173" s="137">
        <v>0</v>
      </c>
      <c r="H173" s="137"/>
      <c r="I173" s="87">
        <v>0</v>
      </c>
      <c r="J173" s="87"/>
    </row>
    <row r="174" spans="1:10" ht="11.25" customHeight="1" hidden="1">
      <c r="A174" s="36"/>
      <c r="B174" s="37" t="s">
        <v>272</v>
      </c>
      <c r="C174" s="36" t="s">
        <v>439</v>
      </c>
      <c r="D174" s="36" t="s">
        <v>440</v>
      </c>
      <c r="E174" s="87">
        <v>0.1</v>
      </c>
      <c r="F174" s="136">
        <v>0</v>
      </c>
      <c r="G174" s="137">
        <v>0</v>
      </c>
      <c r="H174" s="137"/>
      <c r="I174" s="87">
        <v>0</v>
      </c>
      <c r="J174" s="87"/>
    </row>
    <row r="175" spans="1:10" s="133" customFormat="1" ht="11.25">
      <c r="A175" s="78"/>
      <c r="B175" s="95"/>
      <c r="C175" s="96" t="s">
        <v>441</v>
      </c>
      <c r="D175" s="96" t="s">
        <v>269</v>
      </c>
      <c r="E175" s="97" t="s">
        <v>269</v>
      </c>
      <c r="F175" s="143"/>
      <c r="G175" s="144">
        <v>0</v>
      </c>
      <c r="H175" s="144">
        <v>0</v>
      </c>
      <c r="I175" s="97">
        <f>SUM(I173:I174)</f>
        <v>0</v>
      </c>
      <c r="J175" s="97">
        <f>SUM(J173:J174)</f>
        <v>0</v>
      </c>
    </row>
    <row r="176" spans="1:10" s="140" customFormat="1" ht="11.25">
      <c r="A176" s="88"/>
      <c r="B176" s="89"/>
      <c r="C176" s="90" t="s">
        <v>442</v>
      </c>
      <c r="D176" s="90" t="s">
        <v>269</v>
      </c>
      <c r="E176" s="91" t="s">
        <v>269</v>
      </c>
      <c r="F176" s="138"/>
      <c r="G176" s="139">
        <v>0</v>
      </c>
      <c r="H176" s="139">
        <v>0</v>
      </c>
      <c r="I176" s="91">
        <f>I175+I171+I167</f>
        <v>0</v>
      </c>
      <c r="J176" s="91">
        <f>J175+J171+J167</f>
        <v>0</v>
      </c>
    </row>
    <row r="177" spans="1:10" ht="11.25">
      <c r="A177" s="36">
        <v>22200</v>
      </c>
      <c r="B177" s="99">
        <v>2</v>
      </c>
      <c r="C177" s="57" t="s">
        <v>99</v>
      </c>
      <c r="D177" s="36"/>
      <c r="E177" s="87"/>
      <c r="F177" s="136"/>
      <c r="G177" s="137"/>
      <c r="H177" s="137"/>
      <c r="I177" s="87"/>
      <c r="J177" s="87"/>
    </row>
    <row r="178" spans="1:10" ht="11.25">
      <c r="A178" s="36">
        <v>22210</v>
      </c>
      <c r="B178" s="37" t="s">
        <v>52</v>
      </c>
      <c r="C178" s="112" t="s">
        <v>100</v>
      </c>
      <c r="D178" s="36"/>
      <c r="E178" s="87"/>
      <c r="F178" s="136"/>
      <c r="G178" s="137">
        <v>10</v>
      </c>
      <c r="H178" s="137"/>
      <c r="I178" s="87">
        <f>I182</f>
        <v>10</v>
      </c>
      <c r="J178" s="87"/>
    </row>
    <row r="179" spans="1:10" ht="11.25">
      <c r="A179" s="36"/>
      <c r="B179" s="37" t="s">
        <v>270</v>
      </c>
      <c r="C179" s="36" t="s">
        <v>443</v>
      </c>
      <c r="D179" s="36" t="s">
        <v>380</v>
      </c>
      <c r="E179" s="87">
        <v>5</v>
      </c>
      <c r="F179" s="136">
        <v>1</v>
      </c>
      <c r="G179" s="137">
        <v>5</v>
      </c>
      <c r="H179" s="137"/>
      <c r="I179" s="87">
        <v>5</v>
      </c>
      <c r="J179" s="87"/>
    </row>
    <row r="180" spans="1:10" ht="11.25">
      <c r="A180" s="36"/>
      <c r="B180" s="37" t="s">
        <v>272</v>
      </c>
      <c r="C180" s="36" t="s">
        <v>444</v>
      </c>
      <c r="D180" s="36" t="s">
        <v>380</v>
      </c>
      <c r="E180" s="87">
        <v>5</v>
      </c>
      <c r="F180" s="136">
        <v>1</v>
      </c>
      <c r="G180" s="137">
        <v>5</v>
      </c>
      <c r="H180" s="137"/>
      <c r="I180" s="87">
        <v>5</v>
      </c>
      <c r="J180" s="87"/>
    </row>
    <row r="181" spans="1:10" ht="11.25">
      <c r="A181" s="36"/>
      <c r="B181" s="37" t="s">
        <v>279</v>
      </c>
      <c r="C181" s="36" t="s">
        <v>445</v>
      </c>
      <c r="D181" s="36" t="s">
        <v>440</v>
      </c>
      <c r="E181" s="87">
        <v>0.025</v>
      </c>
      <c r="F181" s="136">
        <v>0</v>
      </c>
      <c r="G181" s="137">
        <v>0</v>
      </c>
      <c r="H181" s="137"/>
      <c r="I181" s="87">
        <v>0</v>
      </c>
      <c r="J181" s="87"/>
    </row>
    <row r="182" spans="1:10" s="133" customFormat="1" ht="11.25">
      <c r="A182" s="78"/>
      <c r="B182" s="95"/>
      <c r="C182" s="96" t="s">
        <v>446</v>
      </c>
      <c r="D182" s="96" t="s">
        <v>269</v>
      </c>
      <c r="E182" s="97" t="s">
        <v>269</v>
      </c>
      <c r="F182" s="143"/>
      <c r="G182" s="144">
        <v>10</v>
      </c>
      <c r="H182" s="144">
        <v>0</v>
      </c>
      <c r="I182" s="97">
        <f>SUM(I179:I181)</f>
        <v>10</v>
      </c>
      <c r="J182" s="97">
        <f>SUM(J179:J181)</f>
        <v>0</v>
      </c>
    </row>
    <row r="183" spans="1:10" ht="11.25">
      <c r="A183" s="36">
        <v>22220</v>
      </c>
      <c r="B183" s="37" t="s">
        <v>103</v>
      </c>
      <c r="C183" s="112" t="s">
        <v>104</v>
      </c>
      <c r="D183" s="36" t="s">
        <v>106</v>
      </c>
      <c r="E183" s="87">
        <v>0.125</v>
      </c>
      <c r="F183" s="136">
        <v>0</v>
      </c>
      <c r="G183" s="137">
        <v>21</v>
      </c>
      <c r="H183" s="137">
        <v>21</v>
      </c>
      <c r="I183" s="87"/>
      <c r="J183" s="87"/>
    </row>
    <row r="184" spans="1:10" s="133" customFormat="1" ht="11.25">
      <c r="A184" s="78"/>
      <c r="B184" s="95"/>
      <c r="C184" s="96" t="s">
        <v>447</v>
      </c>
      <c r="D184" s="96"/>
      <c r="E184" s="97"/>
      <c r="F184" s="143"/>
      <c r="G184" s="144">
        <v>21</v>
      </c>
      <c r="H184" s="144">
        <v>21</v>
      </c>
      <c r="I184" s="97">
        <f>I183</f>
        <v>0</v>
      </c>
      <c r="J184" s="97">
        <f>J183</f>
        <v>0</v>
      </c>
    </row>
    <row r="185" spans="1:10" s="140" customFormat="1" ht="11.25">
      <c r="A185" s="88"/>
      <c r="B185" s="89"/>
      <c r="C185" s="90" t="s">
        <v>448</v>
      </c>
      <c r="D185" s="90" t="s">
        <v>269</v>
      </c>
      <c r="E185" s="91"/>
      <c r="F185" s="138"/>
      <c r="G185" s="139">
        <v>31</v>
      </c>
      <c r="H185" s="139">
        <v>21</v>
      </c>
      <c r="I185" s="91">
        <f>I184+I182</f>
        <v>10</v>
      </c>
      <c r="J185" s="91">
        <f>J184+J182</f>
        <v>0</v>
      </c>
    </row>
    <row r="186" spans="1:10" s="133" customFormat="1" ht="11.25">
      <c r="A186" s="78">
        <v>23000</v>
      </c>
      <c r="B186" s="83">
        <v>2.3</v>
      </c>
      <c r="C186" s="84" t="s">
        <v>107</v>
      </c>
      <c r="D186" s="85"/>
      <c r="E186" s="86"/>
      <c r="F186" s="134"/>
      <c r="G186" s="135">
        <v>21.45</v>
      </c>
      <c r="H186" s="135">
        <v>21.45</v>
      </c>
      <c r="I186" s="86">
        <f>I191+I198+I203+I209+I216+I220+I222</f>
        <v>0</v>
      </c>
      <c r="J186" s="86">
        <f>J191+J198+J203+J209+J216+J220+J222</f>
        <v>0</v>
      </c>
    </row>
    <row r="187" spans="1:10" ht="11.25">
      <c r="A187" s="36">
        <v>23100</v>
      </c>
      <c r="B187" s="37">
        <v>1</v>
      </c>
      <c r="C187" s="36" t="s">
        <v>449</v>
      </c>
      <c r="D187" s="36"/>
      <c r="E187" s="87"/>
      <c r="F187" s="136"/>
      <c r="G187" s="137" t="s">
        <v>824</v>
      </c>
      <c r="H187" s="137"/>
      <c r="I187" s="87" t="s">
        <v>824</v>
      </c>
      <c r="J187" s="87"/>
    </row>
    <row r="188" spans="1:10" ht="11.25">
      <c r="A188" s="36"/>
      <c r="B188" s="37" t="s">
        <v>29</v>
      </c>
      <c r="C188" s="112" t="s">
        <v>450</v>
      </c>
      <c r="D188" s="36" t="s">
        <v>113</v>
      </c>
      <c r="E188" s="87">
        <v>0.005</v>
      </c>
      <c r="F188" s="136"/>
      <c r="G188" s="137">
        <v>6</v>
      </c>
      <c r="H188" s="137">
        <v>6</v>
      </c>
      <c r="I188" s="87"/>
      <c r="J188" s="87"/>
    </row>
    <row r="189" spans="1:10" ht="11.25">
      <c r="A189" s="36"/>
      <c r="B189" s="37" t="s">
        <v>91</v>
      </c>
      <c r="C189" s="36" t="s">
        <v>451</v>
      </c>
      <c r="D189" s="36" t="s">
        <v>452</v>
      </c>
      <c r="E189" s="87">
        <v>0.005</v>
      </c>
      <c r="F189" s="136"/>
      <c r="G189" s="137">
        <v>9.45</v>
      </c>
      <c r="H189" s="137">
        <v>9.45</v>
      </c>
      <c r="I189" s="87"/>
      <c r="J189" s="87"/>
    </row>
    <row r="190" spans="1:10" ht="11.25">
      <c r="A190" s="36"/>
      <c r="B190" s="37" t="s">
        <v>95</v>
      </c>
      <c r="C190" s="36" t="s">
        <v>453</v>
      </c>
      <c r="D190" s="36" t="s">
        <v>113</v>
      </c>
      <c r="E190" s="87">
        <v>0.005</v>
      </c>
      <c r="F190" s="136"/>
      <c r="G190" s="137">
        <v>6</v>
      </c>
      <c r="H190" s="137">
        <v>6</v>
      </c>
      <c r="I190" s="87"/>
      <c r="J190" s="87"/>
    </row>
    <row r="191" spans="1:10" s="140" customFormat="1" ht="11.25">
      <c r="A191" s="88"/>
      <c r="B191" s="89"/>
      <c r="C191" s="90" t="s">
        <v>454</v>
      </c>
      <c r="D191" s="90" t="s">
        <v>269</v>
      </c>
      <c r="E191" s="91" t="s">
        <v>269</v>
      </c>
      <c r="F191" s="138"/>
      <c r="G191" s="139">
        <v>21.45</v>
      </c>
      <c r="H191" s="139">
        <v>21.45</v>
      </c>
      <c r="I191" s="91">
        <f>SUM(I188:I190)</f>
        <v>0</v>
      </c>
      <c r="J191" s="91">
        <f>SUM(J188:J190)</f>
        <v>0</v>
      </c>
    </row>
    <row r="192" spans="1:10" ht="11.25">
      <c r="A192" s="36">
        <v>23200</v>
      </c>
      <c r="B192" s="37">
        <v>2</v>
      </c>
      <c r="C192" s="36" t="s">
        <v>455</v>
      </c>
      <c r="D192" s="36"/>
      <c r="E192" s="87"/>
      <c r="F192" s="136"/>
      <c r="G192" s="137"/>
      <c r="H192" s="137"/>
      <c r="I192" s="87"/>
      <c r="J192" s="87"/>
    </row>
    <row r="193" spans="1:10" ht="11.25" customHeight="1" hidden="1">
      <c r="A193" s="36"/>
      <c r="B193" s="37" t="s">
        <v>52</v>
      </c>
      <c r="C193" s="36" t="s">
        <v>456</v>
      </c>
      <c r="D193" s="36" t="s">
        <v>113</v>
      </c>
      <c r="E193" s="87">
        <v>0.03</v>
      </c>
      <c r="F193" s="136">
        <v>0</v>
      </c>
      <c r="G193" s="137">
        <v>0</v>
      </c>
      <c r="H193" s="137"/>
      <c r="I193" s="87">
        <v>0</v>
      </c>
      <c r="J193" s="87"/>
    </row>
    <row r="194" spans="1:10" ht="11.25" customHeight="1" hidden="1">
      <c r="A194" s="100"/>
      <c r="B194" s="37" t="s">
        <v>103</v>
      </c>
      <c r="C194" s="36" t="s">
        <v>457</v>
      </c>
      <c r="D194" s="36" t="s">
        <v>113</v>
      </c>
      <c r="E194" s="87">
        <v>0.05</v>
      </c>
      <c r="F194" s="136">
        <v>0</v>
      </c>
      <c r="G194" s="137">
        <v>0</v>
      </c>
      <c r="H194" s="137"/>
      <c r="I194" s="87">
        <v>0</v>
      </c>
      <c r="J194" s="87"/>
    </row>
    <row r="195" spans="1:10" ht="11.25" customHeight="1" hidden="1">
      <c r="A195" s="36"/>
      <c r="B195" s="37" t="s">
        <v>116</v>
      </c>
      <c r="C195" s="36" t="s">
        <v>458</v>
      </c>
      <c r="D195" s="36" t="s">
        <v>113</v>
      </c>
      <c r="E195" s="87">
        <v>0.17</v>
      </c>
      <c r="F195" s="136">
        <v>0</v>
      </c>
      <c r="G195" s="137">
        <v>0</v>
      </c>
      <c r="H195" s="137"/>
      <c r="I195" s="87">
        <v>0</v>
      </c>
      <c r="J195" s="87"/>
    </row>
    <row r="196" spans="1:10" ht="11.25" customHeight="1" hidden="1">
      <c r="A196" s="36"/>
      <c r="B196" s="37" t="s">
        <v>413</v>
      </c>
      <c r="C196" s="36" t="s">
        <v>459</v>
      </c>
      <c r="D196" s="36" t="s">
        <v>113</v>
      </c>
      <c r="E196" s="87">
        <v>0.7</v>
      </c>
      <c r="F196" s="136">
        <v>0</v>
      </c>
      <c r="G196" s="137">
        <v>0</v>
      </c>
      <c r="H196" s="137"/>
      <c r="I196" s="87">
        <v>0</v>
      </c>
      <c r="J196" s="87"/>
    </row>
    <row r="197" spans="1:10" ht="11.25" customHeight="1" hidden="1">
      <c r="A197" s="36"/>
      <c r="B197" s="37" t="s">
        <v>415</v>
      </c>
      <c r="C197" s="36" t="s">
        <v>460</v>
      </c>
      <c r="D197" s="36" t="s">
        <v>113</v>
      </c>
      <c r="E197" s="87">
        <v>0.3</v>
      </c>
      <c r="F197" s="136">
        <v>0</v>
      </c>
      <c r="G197" s="137">
        <v>0</v>
      </c>
      <c r="H197" s="137"/>
      <c r="I197" s="87">
        <v>0</v>
      </c>
      <c r="J197" s="87"/>
    </row>
    <row r="198" spans="1:10" s="140" customFormat="1" ht="11.25">
      <c r="A198" s="88"/>
      <c r="B198" s="89"/>
      <c r="C198" s="90" t="s">
        <v>461</v>
      </c>
      <c r="D198" s="90" t="s">
        <v>269</v>
      </c>
      <c r="E198" s="91" t="s">
        <v>269</v>
      </c>
      <c r="F198" s="138"/>
      <c r="G198" s="139">
        <v>0</v>
      </c>
      <c r="H198" s="139">
        <v>0</v>
      </c>
      <c r="I198" s="91">
        <f>SUM(I193:I197)</f>
        <v>0</v>
      </c>
      <c r="J198" s="91">
        <f>SUM(J193:J197)</f>
        <v>0</v>
      </c>
    </row>
    <row r="199" spans="1:10" ht="11.25">
      <c r="A199" s="36">
        <v>23300</v>
      </c>
      <c r="B199" s="37">
        <v>3</v>
      </c>
      <c r="C199" s="36" t="s">
        <v>119</v>
      </c>
      <c r="D199" s="36"/>
      <c r="E199" s="87"/>
      <c r="F199" s="136"/>
      <c r="G199" s="137"/>
      <c r="H199" s="137"/>
      <c r="I199" s="87"/>
      <c r="J199" s="87"/>
    </row>
    <row r="200" spans="1:10" ht="11.25" customHeight="1" hidden="1">
      <c r="A200" s="36"/>
      <c r="B200" s="37" t="s">
        <v>57</v>
      </c>
      <c r="C200" s="36" t="s">
        <v>462</v>
      </c>
      <c r="D200" s="36" t="s">
        <v>113</v>
      </c>
      <c r="E200" s="87">
        <v>2</v>
      </c>
      <c r="F200" s="136">
        <v>0</v>
      </c>
      <c r="G200" s="137">
        <v>0</v>
      </c>
      <c r="H200" s="137"/>
      <c r="I200" s="87">
        <v>0</v>
      </c>
      <c r="J200" s="87"/>
    </row>
    <row r="201" spans="1:10" ht="11.25" customHeight="1" hidden="1">
      <c r="A201" s="101"/>
      <c r="B201" s="37" t="s">
        <v>59</v>
      </c>
      <c r="C201" s="36" t="s">
        <v>463</v>
      </c>
      <c r="D201" s="36" t="s">
        <v>113</v>
      </c>
      <c r="E201" s="87">
        <v>0.3</v>
      </c>
      <c r="F201" s="136">
        <v>0</v>
      </c>
      <c r="G201" s="137">
        <v>0</v>
      </c>
      <c r="H201" s="137"/>
      <c r="I201" s="87">
        <v>0</v>
      </c>
      <c r="J201" s="87"/>
    </row>
    <row r="202" spans="1:10" ht="11.25" customHeight="1" hidden="1">
      <c r="A202" s="36"/>
      <c r="B202" s="37" t="s">
        <v>63</v>
      </c>
      <c r="C202" s="36" t="s">
        <v>464</v>
      </c>
      <c r="D202" s="36" t="s">
        <v>28</v>
      </c>
      <c r="E202" s="87">
        <v>0.5</v>
      </c>
      <c r="F202" s="136">
        <v>0</v>
      </c>
      <c r="G202" s="137">
        <v>0</v>
      </c>
      <c r="H202" s="137"/>
      <c r="I202" s="87">
        <v>0</v>
      </c>
      <c r="J202" s="87"/>
    </row>
    <row r="203" spans="1:10" s="140" customFormat="1" ht="11.25">
      <c r="A203" s="88"/>
      <c r="B203" s="89"/>
      <c r="C203" s="90" t="s">
        <v>465</v>
      </c>
      <c r="D203" s="90" t="s">
        <v>269</v>
      </c>
      <c r="E203" s="91" t="s">
        <v>269</v>
      </c>
      <c r="F203" s="138"/>
      <c r="G203" s="139">
        <v>0</v>
      </c>
      <c r="H203" s="139">
        <v>0</v>
      </c>
      <c r="I203" s="91">
        <f>SUM(I200:I202)</f>
        <v>0</v>
      </c>
      <c r="J203" s="91">
        <f>SUM(J200:J202)</f>
        <v>0</v>
      </c>
    </row>
    <row r="204" spans="1:10" ht="11.25">
      <c r="A204" s="36">
        <v>23400</v>
      </c>
      <c r="B204" s="37">
        <v>4</v>
      </c>
      <c r="C204" s="36" t="s">
        <v>126</v>
      </c>
      <c r="D204" s="36"/>
      <c r="E204" s="87"/>
      <c r="F204" s="136"/>
      <c r="G204" s="137"/>
      <c r="H204" s="137"/>
      <c r="I204" s="87"/>
      <c r="J204" s="87"/>
    </row>
    <row r="205" spans="1:10" ht="11.25" customHeight="1" hidden="1">
      <c r="A205" s="100"/>
      <c r="B205" s="37" t="s">
        <v>68</v>
      </c>
      <c r="C205" s="36" t="s">
        <v>466</v>
      </c>
      <c r="D205" s="36" t="s">
        <v>130</v>
      </c>
      <c r="E205" s="87">
        <v>0.02</v>
      </c>
      <c r="F205" s="136">
        <v>0</v>
      </c>
      <c r="G205" s="137">
        <v>0</v>
      </c>
      <c r="H205" s="137"/>
      <c r="I205" s="87">
        <v>0</v>
      </c>
      <c r="J205" s="87"/>
    </row>
    <row r="206" spans="1:10" ht="11.25" customHeight="1" hidden="1">
      <c r="A206" s="36"/>
      <c r="B206" s="37" t="s">
        <v>72</v>
      </c>
      <c r="C206" s="36" t="s">
        <v>467</v>
      </c>
      <c r="D206" s="36" t="s">
        <v>130</v>
      </c>
      <c r="E206" s="87">
        <v>0.03</v>
      </c>
      <c r="F206" s="136">
        <v>0</v>
      </c>
      <c r="G206" s="137">
        <v>0</v>
      </c>
      <c r="H206" s="137"/>
      <c r="I206" s="87">
        <v>0</v>
      </c>
      <c r="J206" s="87"/>
    </row>
    <row r="207" spans="1:10" ht="11.25" customHeight="1" hidden="1">
      <c r="A207" s="102"/>
      <c r="B207" s="37" t="s">
        <v>133</v>
      </c>
      <c r="C207" s="36" t="s">
        <v>468</v>
      </c>
      <c r="D207" s="36" t="s">
        <v>130</v>
      </c>
      <c r="E207" s="87">
        <v>0.3</v>
      </c>
      <c r="F207" s="136">
        <v>0</v>
      </c>
      <c r="G207" s="137">
        <v>0</v>
      </c>
      <c r="H207" s="137"/>
      <c r="I207" s="87">
        <v>0</v>
      </c>
      <c r="J207" s="87"/>
    </row>
    <row r="208" spans="1:10" ht="11.25" customHeight="1" hidden="1">
      <c r="A208" s="36"/>
      <c r="B208" s="37" t="s">
        <v>135</v>
      </c>
      <c r="C208" s="36" t="s">
        <v>469</v>
      </c>
      <c r="D208" s="36" t="s">
        <v>130</v>
      </c>
      <c r="E208" s="87">
        <v>0.3</v>
      </c>
      <c r="F208" s="136">
        <v>0</v>
      </c>
      <c r="G208" s="137">
        <v>0</v>
      </c>
      <c r="H208" s="137"/>
      <c r="I208" s="87">
        <v>0</v>
      </c>
      <c r="J208" s="87"/>
    </row>
    <row r="209" spans="1:10" s="140" customFormat="1" ht="11.25">
      <c r="A209" s="88"/>
      <c r="B209" s="89"/>
      <c r="C209" s="90" t="s">
        <v>470</v>
      </c>
      <c r="D209" s="90" t="s">
        <v>269</v>
      </c>
      <c r="E209" s="91" t="s">
        <v>269</v>
      </c>
      <c r="F209" s="138"/>
      <c r="G209" s="139">
        <v>0</v>
      </c>
      <c r="H209" s="139">
        <v>0</v>
      </c>
      <c r="I209" s="91">
        <f>SUM(I205:I208)</f>
        <v>0</v>
      </c>
      <c r="J209" s="91">
        <f>SUM(J205:J208)</f>
        <v>0</v>
      </c>
    </row>
    <row r="210" spans="1:10" ht="11.25">
      <c r="A210" s="36">
        <v>23500</v>
      </c>
      <c r="B210" s="37">
        <v>5</v>
      </c>
      <c r="C210" s="36" t="s">
        <v>138</v>
      </c>
      <c r="D210" s="36"/>
      <c r="E210" s="87"/>
      <c r="F210" s="136"/>
      <c r="G210" s="137"/>
      <c r="H210" s="137"/>
      <c r="I210" s="87"/>
      <c r="J210" s="87"/>
    </row>
    <row r="211" spans="1:10" ht="11.25" customHeight="1" hidden="1">
      <c r="A211" s="36">
        <v>23510</v>
      </c>
      <c r="B211" s="37" t="s">
        <v>287</v>
      </c>
      <c r="C211" s="36" t="s">
        <v>471</v>
      </c>
      <c r="D211" s="36" t="s">
        <v>472</v>
      </c>
      <c r="E211" s="87">
        <v>1</v>
      </c>
      <c r="F211" s="136">
        <v>0</v>
      </c>
      <c r="G211" s="137">
        <v>0</v>
      </c>
      <c r="H211" s="137"/>
      <c r="I211" s="87">
        <v>0</v>
      </c>
      <c r="J211" s="87"/>
    </row>
    <row r="212" spans="1:10" ht="11.25" customHeight="1" hidden="1">
      <c r="A212" s="36">
        <v>23520</v>
      </c>
      <c r="B212" s="37" t="s">
        <v>473</v>
      </c>
      <c r="C212" s="36" t="s">
        <v>474</v>
      </c>
      <c r="D212" s="36" t="s">
        <v>475</v>
      </c>
      <c r="E212" s="87">
        <v>7.5</v>
      </c>
      <c r="F212" s="136">
        <v>0</v>
      </c>
      <c r="G212" s="137">
        <v>0</v>
      </c>
      <c r="H212" s="137"/>
      <c r="I212" s="87">
        <v>0</v>
      </c>
      <c r="J212" s="87"/>
    </row>
    <row r="213" spans="1:10" ht="11.25" customHeight="1" hidden="1">
      <c r="A213" s="36"/>
      <c r="B213" s="37" t="s">
        <v>272</v>
      </c>
      <c r="C213" s="36" t="s">
        <v>476</v>
      </c>
      <c r="D213" s="36" t="s">
        <v>477</v>
      </c>
      <c r="E213" s="87">
        <v>4</v>
      </c>
      <c r="F213" s="136">
        <v>0</v>
      </c>
      <c r="G213" s="137">
        <v>0</v>
      </c>
      <c r="H213" s="137"/>
      <c r="I213" s="87">
        <v>0</v>
      </c>
      <c r="J213" s="87"/>
    </row>
    <row r="214" spans="1:10" ht="11.25" customHeight="1" hidden="1">
      <c r="A214" s="36"/>
      <c r="B214" s="37" t="s">
        <v>279</v>
      </c>
      <c r="C214" s="36" t="s">
        <v>478</v>
      </c>
      <c r="D214" s="36" t="s">
        <v>475</v>
      </c>
      <c r="E214" s="87">
        <v>8</v>
      </c>
      <c r="F214" s="136">
        <v>0</v>
      </c>
      <c r="G214" s="137">
        <v>0</v>
      </c>
      <c r="H214" s="137"/>
      <c r="I214" s="87">
        <v>0</v>
      </c>
      <c r="J214" s="87"/>
    </row>
    <row r="215" spans="1:10" ht="11.25" customHeight="1" hidden="1">
      <c r="A215" s="36"/>
      <c r="B215" s="37" t="s">
        <v>275</v>
      </c>
      <c r="C215" s="36" t="s">
        <v>479</v>
      </c>
      <c r="D215" s="36" t="s">
        <v>475</v>
      </c>
      <c r="E215" s="87">
        <v>1</v>
      </c>
      <c r="F215" s="136">
        <v>0</v>
      </c>
      <c r="G215" s="137">
        <v>0</v>
      </c>
      <c r="H215" s="137"/>
      <c r="I215" s="87">
        <v>0</v>
      </c>
      <c r="J215" s="87"/>
    </row>
    <row r="216" spans="1:10" s="140" customFormat="1" ht="11.25">
      <c r="A216" s="88"/>
      <c r="B216" s="89"/>
      <c r="C216" s="90" t="s">
        <v>480</v>
      </c>
      <c r="D216" s="90" t="s">
        <v>269</v>
      </c>
      <c r="E216" s="91" t="s">
        <v>269</v>
      </c>
      <c r="F216" s="138"/>
      <c r="G216" s="139">
        <v>0</v>
      </c>
      <c r="H216" s="139">
        <v>0</v>
      </c>
      <c r="I216" s="91">
        <f>SUM(I211:I215)</f>
        <v>0</v>
      </c>
      <c r="J216" s="91">
        <f>SUM(J211:J215)</f>
        <v>0</v>
      </c>
    </row>
    <row r="217" spans="1:10" ht="11.25">
      <c r="A217" s="36">
        <v>23600</v>
      </c>
      <c r="B217" s="37">
        <v>6</v>
      </c>
      <c r="C217" s="36" t="s">
        <v>141</v>
      </c>
      <c r="D217" s="36"/>
      <c r="E217" s="87"/>
      <c r="F217" s="136"/>
      <c r="G217" s="137"/>
      <c r="H217" s="137"/>
      <c r="I217" s="87"/>
      <c r="J217" s="87"/>
    </row>
    <row r="218" spans="1:10" ht="11.25" customHeight="1" hidden="1">
      <c r="A218" s="36">
        <v>23610</v>
      </c>
      <c r="B218" s="37" t="s">
        <v>307</v>
      </c>
      <c r="C218" s="36" t="s">
        <v>481</v>
      </c>
      <c r="D218" s="36" t="s">
        <v>482</v>
      </c>
      <c r="E218" s="87">
        <v>3</v>
      </c>
      <c r="F218" s="136">
        <v>0</v>
      </c>
      <c r="G218" s="137">
        <v>0</v>
      </c>
      <c r="H218" s="137"/>
      <c r="I218" s="87">
        <v>0</v>
      </c>
      <c r="J218" s="87"/>
    </row>
    <row r="219" spans="1:10" ht="11.25" customHeight="1" hidden="1">
      <c r="A219" s="36">
        <v>23620</v>
      </c>
      <c r="B219" s="37" t="s">
        <v>310</v>
      </c>
      <c r="C219" s="36" t="s">
        <v>483</v>
      </c>
      <c r="D219" s="36" t="s">
        <v>472</v>
      </c>
      <c r="E219" s="87">
        <v>25</v>
      </c>
      <c r="F219" s="136">
        <v>0</v>
      </c>
      <c r="G219" s="137">
        <v>0</v>
      </c>
      <c r="H219" s="137"/>
      <c r="I219" s="87">
        <v>0</v>
      </c>
      <c r="J219" s="87"/>
    </row>
    <row r="220" spans="1:10" s="140" customFormat="1" ht="11.25">
      <c r="A220" s="88"/>
      <c r="B220" s="89"/>
      <c r="C220" s="90" t="s">
        <v>484</v>
      </c>
      <c r="D220" s="90" t="s">
        <v>269</v>
      </c>
      <c r="E220" s="91" t="s">
        <v>269</v>
      </c>
      <c r="F220" s="138"/>
      <c r="G220" s="139">
        <v>0</v>
      </c>
      <c r="H220" s="139">
        <v>0</v>
      </c>
      <c r="I220" s="91">
        <f>SUM(I218:I219)</f>
        <v>0</v>
      </c>
      <c r="J220" s="91">
        <f>SUM(J218:J219)</f>
        <v>0</v>
      </c>
    </row>
    <row r="221" spans="1:10" ht="11.25">
      <c r="A221" s="36">
        <v>23700</v>
      </c>
      <c r="B221" s="37">
        <v>7</v>
      </c>
      <c r="C221" s="36" t="s">
        <v>144</v>
      </c>
      <c r="D221" s="36" t="s">
        <v>75</v>
      </c>
      <c r="E221" s="87">
        <v>0.3</v>
      </c>
      <c r="F221" s="136">
        <v>0</v>
      </c>
      <c r="G221" s="137">
        <v>0</v>
      </c>
      <c r="H221" s="137"/>
      <c r="I221" s="87">
        <v>0</v>
      </c>
      <c r="J221" s="87"/>
    </row>
    <row r="222" spans="1:10" s="140" customFormat="1" ht="11.25">
      <c r="A222" s="88"/>
      <c r="B222" s="89"/>
      <c r="C222" s="90" t="s">
        <v>485</v>
      </c>
      <c r="D222" s="90"/>
      <c r="E222" s="91"/>
      <c r="F222" s="138"/>
      <c r="G222" s="139">
        <v>0</v>
      </c>
      <c r="H222" s="139">
        <v>0</v>
      </c>
      <c r="I222" s="91">
        <f>I221</f>
        <v>0</v>
      </c>
      <c r="J222" s="91">
        <f>J221</f>
        <v>0</v>
      </c>
    </row>
    <row r="223" spans="1:10" s="133" customFormat="1" ht="11.25">
      <c r="A223" s="78">
        <v>30000</v>
      </c>
      <c r="B223" s="79">
        <v>3</v>
      </c>
      <c r="C223" s="80" t="s">
        <v>486</v>
      </c>
      <c r="D223" s="81"/>
      <c r="E223" s="82"/>
      <c r="F223" s="131"/>
      <c r="G223" s="132">
        <v>89.25</v>
      </c>
      <c r="H223" s="132">
        <v>89.25</v>
      </c>
      <c r="I223" s="82">
        <f>I224+I261</f>
        <v>0</v>
      </c>
      <c r="J223" s="82">
        <f>J224+J261</f>
        <v>0</v>
      </c>
    </row>
    <row r="224" spans="1:10" s="133" customFormat="1" ht="11.25">
      <c r="A224" s="78">
        <v>31000</v>
      </c>
      <c r="B224" s="83">
        <v>3.1</v>
      </c>
      <c r="C224" s="84" t="s">
        <v>147</v>
      </c>
      <c r="D224" s="85" t="s">
        <v>269</v>
      </c>
      <c r="E224" s="86"/>
      <c r="F224" s="134"/>
      <c r="G224" s="135">
        <v>89.25</v>
      </c>
      <c r="H224" s="135">
        <v>89.25</v>
      </c>
      <c r="I224" s="145">
        <f>I228+I234+I239+I245+I250+I256+I260</f>
        <v>0</v>
      </c>
      <c r="J224" s="145">
        <f>J228+J234+J239+J245+J250+J256+J260</f>
        <v>0</v>
      </c>
    </row>
    <row r="225" spans="1:10" ht="11.25">
      <c r="A225" s="36">
        <v>31100</v>
      </c>
      <c r="B225" s="37">
        <v>1</v>
      </c>
      <c r="C225" s="36" t="s">
        <v>148</v>
      </c>
      <c r="D225" s="36"/>
      <c r="E225" s="87"/>
      <c r="F225" s="136"/>
      <c r="G225" s="137"/>
      <c r="H225" s="137"/>
      <c r="I225" s="87"/>
      <c r="J225" s="87"/>
    </row>
    <row r="226" spans="1:10" ht="11.25" customHeight="1" hidden="1">
      <c r="A226" s="36"/>
      <c r="B226" s="37" t="s">
        <v>29</v>
      </c>
      <c r="C226" s="36" t="s">
        <v>487</v>
      </c>
      <c r="D226" s="36" t="s">
        <v>106</v>
      </c>
      <c r="E226" s="87">
        <v>5</v>
      </c>
      <c r="F226" s="136">
        <v>0</v>
      </c>
      <c r="G226" s="137">
        <v>0</v>
      </c>
      <c r="H226" s="137"/>
      <c r="I226" s="87">
        <f>E226*F226</f>
        <v>0</v>
      </c>
      <c r="J226" s="87"/>
    </row>
    <row r="227" spans="1:10" ht="11.25" customHeight="1" hidden="1">
      <c r="A227" s="36"/>
      <c r="B227" s="37" t="s">
        <v>91</v>
      </c>
      <c r="C227" s="36" t="s">
        <v>488</v>
      </c>
      <c r="D227" s="36" t="s">
        <v>106</v>
      </c>
      <c r="E227" s="87">
        <v>0</v>
      </c>
      <c r="F227" s="136">
        <v>44</v>
      </c>
      <c r="G227" s="137">
        <v>0</v>
      </c>
      <c r="H227" s="137"/>
      <c r="I227" s="87">
        <f>E227*F227</f>
        <v>0</v>
      </c>
      <c r="J227" s="87"/>
    </row>
    <row r="228" spans="1:10" s="140" customFormat="1" ht="11.25">
      <c r="A228" s="88"/>
      <c r="B228" s="89"/>
      <c r="C228" s="90" t="s">
        <v>489</v>
      </c>
      <c r="D228" s="90" t="s">
        <v>269</v>
      </c>
      <c r="E228" s="91" t="s">
        <v>269</v>
      </c>
      <c r="F228" s="138"/>
      <c r="G228" s="139">
        <v>0</v>
      </c>
      <c r="H228" s="139"/>
      <c r="I228" s="91">
        <f>I227+I226</f>
        <v>0</v>
      </c>
      <c r="J228" s="91">
        <f>J227+J226</f>
        <v>0</v>
      </c>
    </row>
    <row r="229" spans="1:10" ht="11.25">
      <c r="A229" s="36">
        <v>31200</v>
      </c>
      <c r="B229" s="37">
        <v>2</v>
      </c>
      <c r="C229" s="36" t="s">
        <v>151</v>
      </c>
      <c r="D229" s="36"/>
      <c r="E229" s="87"/>
      <c r="F229" s="136"/>
      <c r="G229" s="137">
        <v>89.25</v>
      </c>
      <c r="H229" s="137"/>
      <c r="I229" s="87">
        <f>I234</f>
        <v>0</v>
      </c>
      <c r="J229" s="87"/>
    </row>
    <row r="230" spans="1:10" ht="11.25">
      <c r="A230" s="36">
        <v>31210</v>
      </c>
      <c r="B230" s="37" t="s">
        <v>52</v>
      </c>
      <c r="C230" s="36" t="s">
        <v>490</v>
      </c>
      <c r="D230" s="36" t="s">
        <v>162</v>
      </c>
      <c r="E230" s="87">
        <v>5.25</v>
      </c>
      <c r="F230" s="136">
        <v>0</v>
      </c>
      <c r="G230" s="137">
        <v>89.25</v>
      </c>
      <c r="H230" s="137">
        <v>89.25</v>
      </c>
      <c r="I230" s="87"/>
      <c r="J230" s="87"/>
    </row>
    <row r="231" spans="1:10" ht="11.25" hidden="1">
      <c r="A231" s="36">
        <v>31220</v>
      </c>
      <c r="B231" s="37" t="s">
        <v>103</v>
      </c>
      <c r="C231" s="36" t="s">
        <v>491</v>
      </c>
      <c r="D231" s="36" t="s">
        <v>162</v>
      </c>
      <c r="E231" s="87">
        <v>1</v>
      </c>
      <c r="F231" s="136">
        <v>0</v>
      </c>
      <c r="G231" s="137">
        <v>0</v>
      </c>
      <c r="H231" s="137"/>
      <c r="I231" s="87">
        <v>0</v>
      </c>
      <c r="J231" s="87"/>
    </row>
    <row r="232" spans="1:10" ht="11.25" hidden="1">
      <c r="A232" s="36">
        <v>31230</v>
      </c>
      <c r="B232" s="37" t="s">
        <v>116</v>
      </c>
      <c r="C232" s="36" t="s">
        <v>492</v>
      </c>
      <c r="D232" s="36" t="s">
        <v>162</v>
      </c>
      <c r="E232" s="87">
        <v>0.15</v>
      </c>
      <c r="F232" s="136">
        <v>0</v>
      </c>
      <c r="G232" s="137">
        <v>0</v>
      </c>
      <c r="H232" s="137"/>
      <c r="I232" s="87">
        <v>0</v>
      </c>
      <c r="J232" s="87"/>
    </row>
    <row r="233" spans="1:10" ht="11.25" hidden="1">
      <c r="A233" s="36">
        <v>31240</v>
      </c>
      <c r="B233" s="37" t="s">
        <v>413</v>
      </c>
      <c r="C233" s="36" t="s">
        <v>493</v>
      </c>
      <c r="D233" s="36" t="s">
        <v>28</v>
      </c>
      <c r="E233" s="87">
        <v>4</v>
      </c>
      <c r="F233" s="136">
        <v>0</v>
      </c>
      <c r="G233" s="137">
        <v>0</v>
      </c>
      <c r="H233" s="137"/>
      <c r="I233" s="87">
        <v>0</v>
      </c>
      <c r="J233" s="87"/>
    </row>
    <row r="234" spans="1:10" s="140" customFormat="1" ht="11.25">
      <c r="A234" s="88"/>
      <c r="B234" s="89"/>
      <c r="C234" s="90" t="s">
        <v>494</v>
      </c>
      <c r="D234" s="90" t="s">
        <v>269</v>
      </c>
      <c r="E234" s="91" t="s">
        <v>269</v>
      </c>
      <c r="F234" s="138"/>
      <c r="G234" s="139">
        <v>89.25</v>
      </c>
      <c r="H234" s="139">
        <v>89.25</v>
      </c>
      <c r="I234" s="91">
        <f>SUM(I230:I233)</f>
        <v>0</v>
      </c>
      <c r="J234" s="91">
        <f>SUM(J230:J233)</f>
        <v>0</v>
      </c>
    </row>
    <row r="235" spans="1:10" ht="11.25">
      <c r="A235" s="36">
        <v>31300</v>
      </c>
      <c r="B235" s="37">
        <v>3</v>
      </c>
      <c r="C235" s="36" t="s">
        <v>154</v>
      </c>
      <c r="D235" s="36"/>
      <c r="E235" s="87"/>
      <c r="F235" s="136"/>
      <c r="G235" s="137"/>
      <c r="H235" s="137"/>
      <c r="I235" s="87"/>
      <c r="J235" s="87"/>
    </row>
    <row r="236" spans="1:10" ht="11.25" customHeight="1" hidden="1">
      <c r="A236" s="36">
        <v>31310</v>
      </c>
      <c r="B236" s="37" t="s">
        <v>495</v>
      </c>
      <c r="C236" s="36" t="s">
        <v>496</v>
      </c>
      <c r="D236" s="36" t="s">
        <v>162</v>
      </c>
      <c r="E236" s="87">
        <v>1</v>
      </c>
      <c r="F236" s="136">
        <v>0</v>
      </c>
      <c r="G236" s="137">
        <v>0</v>
      </c>
      <c r="H236" s="137"/>
      <c r="I236" s="87">
        <v>0</v>
      </c>
      <c r="J236" s="87"/>
    </row>
    <row r="237" spans="1:10" ht="11.25" customHeight="1" hidden="1">
      <c r="A237" s="36"/>
      <c r="B237" s="37" t="s">
        <v>497</v>
      </c>
      <c r="C237" s="36" t="s">
        <v>498</v>
      </c>
      <c r="D237" s="36" t="s">
        <v>162</v>
      </c>
      <c r="E237" s="87">
        <v>0.4</v>
      </c>
      <c r="F237" s="136">
        <v>0</v>
      </c>
      <c r="G237" s="137">
        <v>0</v>
      </c>
      <c r="H237" s="137"/>
      <c r="I237" s="87">
        <v>0</v>
      </c>
      <c r="J237" s="87"/>
    </row>
    <row r="238" spans="1:10" ht="11.25" customHeight="1" hidden="1">
      <c r="A238" s="36">
        <v>31320</v>
      </c>
      <c r="B238" s="37" t="s">
        <v>59</v>
      </c>
      <c r="C238" s="36" t="s">
        <v>499</v>
      </c>
      <c r="D238" s="36" t="s">
        <v>500</v>
      </c>
      <c r="E238" s="87">
        <v>5</v>
      </c>
      <c r="F238" s="136">
        <v>0</v>
      </c>
      <c r="G238" s="137">
        <v>0</v>
      </c>
      <c r="H238" s="137"/>
      <c r="I238" s="87">
        <v>0</v>
      </c>
      <c r="J238" s="87"/>
    </row>
    <row r="239" spans="1:10" s="140" customFormat="1" ht="11.25">
      <c r="A239" s="88"/>
      <c r="B239" s="89"/>
      <c r="C239" s="90" t="s">
        <v>501</v>
      </c>
      <c r="D239" s="90" t="s">
        <v>269</v>
      </c>
      <c r="E239" s="91" t="s">
        <v>269</v>
      </c>
      <c r="F239" s="138"/>
      <c r="G239" s="139">
        <v>0</v>
      </c>
      <c r="H239" s="139">
        <v>0</v>
      </c>
      <c r="I239" s="91">
        <f>SUM(I236:I238)</f>
        <v>0</v>
      </c>
      <c r="J239" s="91">
        <f>SUM(J236:J238)</f>
        <v>0</v>
      </c>
    </row>
    <row r="240" spans="1:10" ht="11.25">
      <c r="A240" s="36">
        <v>31400</v>
      </c>
      <c r="B240" s="37">
        <v>4</v>
      </c>
      <c r="C240" s="36" t="s">
        <v>157</v>
      </c>
      <c r="D240" s="36"/>
      <c r="E240" s="87"/>
      <c r="F240" s="136"/>
      <c r="G240" s="137"/>
      <c r="H240" s="137"/>
      <c r="I240" s="87"/>
      <c r="J240" s="87"/>
    </row>
    <row r="241" spans="1:10" ht="11.25" customHeight="1" hidden="1">
      <c r="A241" s="36"/>
      <c r="B241" s="37" t="s">
        <v>68</v>
      </c>
      <c r="C241" s="36" t="s">
        <v>502</v>
      </c>
      <c r="D241" s="36" t="s">
        <v>500</v>
      </c>
      <c r="E241" s="87">
        <v>40</v>
      </c>
      <c r="F241" s="136">
        <v>0</v>
      </c>
      <c r="G241" s="137">
        <v>0</v>
      </c>
      <c r="H241" s="137"/>
      <c r="I241" s="87">
        <v>0</v>
      </c>
      <c r="J241" s="87"/>
    </row>
    <row r="242" spans="1:10" ht="11.25" customHeight="1" hidden="1">
      <c r="A242" s="36"/>
      <c r="B242" s="37" t="s">
        <v>72</v>
      </c>
      <c r="C242" s="36" t="s">
        <v>503</v>
      </c>
      <c r="D242" s="36" t="s">
        <v>500</v>
      </c>
      <c r="E242" s="87">
        <v>10</v>
      </c>
      <c r="F242" s="136">
        <v>0</v>
      </c>
      <c r="G242" s="137">
        <v>0</v>
      </c>
      <c r="H242" s="137"/>
      <c r="I242" s="87">
        <v>0</v>
      </c>
      <c r="J242" s="87"/>
    </row>
    <row r="243" spans="1:10" ht="11.25" customHeight="1" hidden="1">
      <c r="A243" s="36"/>
      <c r="B243" s="37" t="s">
        <v>133</v>
      </c>
      <c r="C243" s="36" t="s">
        <v>504</v>
      </c>
      <c r="D243" s="36" t="s">
        <v>500</v>
      </c>
      <c r="E243" s="87">
        <v>10</v>
      </c>
      <c r="F243" s="136">
        <v>0</v>
      </c>
      <c r="G243" s="137">
        <v>0</v>
      </c>
      <c r="H243" s="137"/>
      <c r="I243" s="87">
        <v>0</v>
      </c>
      <c r="J243" s="87"/>
    </row>
    <row r="244" spans="1:10" ht="11.25" customHeight="1" hidden="1">
      <c r="A244" s="36"/>
      <c r="B244" s="37" t="s">
        <v>135</v>
      </c>
      <c r="C244" s="36" t="s">
        <v>505</v>
      </c>
      <c r="D244" s="36" t="s">
        <v>162</v>
      </c>
      <c r="E244" s="87">
        <v>1</v>
      </c>
      <c r="F244" s="136">
        <v>0</v>
      </c>
      <c r="G244" s="137">
        <v>0</v>
      </c>
      <c r="H244" s="137"/>
      <c r="I244" s="87">
        <v>0</v>
      </c>
      <c r="J244" s="87"/>
    </row>
    <row r="245" spans="1:10" s="140" customFormat="1" ht="11.25">
      <c r="A245" s="88"/>
      <c r="B245" s="89"/>
      <c r="C245" s="90" t="s">
        <v>506</v>
      </c>
      <c r="D245" s="90" t="s">
        <v>269</v>
      </c>
      <c r="E245" s="91" t="s">
        <v>269</v>
      </c>
      <c r="F245" s="138"/>
      <c r="G245" s="139">
        <v>0</v>
      </c>
      <c r="H245" s="139">
        <v>0</v>
      </c>
      <c r="I245" s="91">
        <f>SUM(I241:I244)</f>
        <v>0</v>
      </c>
      <c r="J245" s="91">
        <f>SUM(J241:J244)</f>
        <v>0</v>
      </c>
    </row>
    <row r="246" spans="1:10" ht="11.25">
      <c r="A246" s="36">
        <v>31500</v>
      </c>
      <c r="B246" s="37">
        <v>5</v>
      </c>
      <c r="C246" s="36" t="s">
        <v>160</v>
      </c>
      <c r="D246" s="36"/>
      <c r="E246" s="87"/>
      <c r="F246" s="136"/>
      <c r="G246" s="137"/>
      <c r="H246" s="137"/>
      <c r="I246" s="87"/>
      <c r="J246" s="87"/>
    </row>
    <row r="247" spans="1:10" ht="11.25" customHeight="1" hidden="1">
      <c r="A247" s="36"/>
      <c r="B247" s="37" t="s">
        <v>287</v>
      </c>
      <c r="C247" s="36" t="s">
        <v>507</v>
      </c>
      <c r="D247" s="36" t="s">
        <v>162</v>
      </c>
      <c r="E247" s="87">
        <v>5</v>
      </c>
      <c r="F247" s="136">
        <v>0</v>
      </c>
      <c r="G247" s="137">
        <v>0</v>
      </c>
      <c r="H247" s="137"/>
      <c r="I247" s="87">
        <v>0</v>
      </c>
      <c r="J247" s="87"/>
    </row>
    <row r="248" spans="1:10" ht="11.25" customHeight="1" hidden="1">
      <c r="A248" s="36"/>
      <c r="B248" s="37" t="s">
        <v>296</v>
      </c>
      <c r="C248" s="36" t="s">
        <v>508</v>
      </c>
      <c r="D248" s="36" t="s">
        <v>162</v>
      </c>
      <c r="E248" s="87">
        <v>10</v>
      </c>
      <c r="F248" s="136">
        <v>0</v>
      </c>
      <c r="G248" s="137">
        <v>0</v>
      </c>
      <c r="H248" s="137"/>
      <c r="I248" s="87">
        <v>0</v>
      </c>
      <c r="J248" s="87"/>
    </row>
    <row r="249" spans="1:10" ht="11.25" customHeight="1" hidden="1">
      <c r="A249" s="36"/>
      <c r="B249" s="37" t="s">
        <v>299</v>
      </c>
      <c r="C249" s="36" t="s">
        <v>509</v>
      </c>
      <c r="D249" s="36" t="s">
        <v>162</v>
      </c>
      <c r="E249" s="87">
        <v>1</v>
      </c>
      <c r="F249" s="136">
        <v>0</v>
      </c>
      <c r="G249" s="137">
        <v>0</v>
      </c>
      <c r="H249" s="137"/>
      <c r="I249" s="87">
        <v>0</v>
      </c>
      <c r="J249" s="87"/>
    </row>
    <row r="250" spans="1:10" s="140" customFormat="1" ht="11.25">
      <c r="A250" s="88"/>
      <c r="B250" s="89"/>
      <c r="C250" s="90" t="s">
        <v>510</v>
      </c>
      <c r="D250" s="90" t="s">
        <v>269</v>
      </c>
      <c r="E250" s="91" t="s">
        <v>269</v>
      </c>
      <c r="F250" s="138"/>
      <c r="G250" s="139">
        <v>0</v>
      </c>
      <c r="H250" s="139">
        <v>0</v>
      </c>
      <c r="I250" s="91">
        <f>SUM(I247:I249)</f>
        <v>0</v>
      </c>
      <c r="J250" s="91">
        <f>SUM(J247:J249)</f>
        <v>0</v>
      </c>
    </row>
    <row r="251" spans="1:10" ht="11.25">
      <c r="A251" s="36">
        <v>31600</v>
      </c>
      <c r="B251" s="37">
        <v>6</v>
      </c>
      <c r="C251" s="36" t="s">
        <v>163</v>
      </c>
      <c r="D251" s="36"/>
      <c r="E251" s="87"/>
      <c r="F251" s="136"/>
      <c r="G251" s="137"/>
      <c r="H251" s="137"/>
      <c r="I251" s="87"/>
      <c r="J251" s="87"/>
    </row>
    <row r="252" spans="1:10" ht="11.25" customHeight="1" hidden="1">
      <c r="A252" s="36"/>
      <c r="B252" s="37" t="s">
        <v>307</v>
      </c>
      <c r="C252" s="36" t="s">
        <v>511</v>
      </c>
      <c r="D252" s="36" t="s">
        <v>162</v>
      </c>
      <c r="E252" s="87">
        <v>2</v>
      </c>
      <c r="F252" s="136">
        <v>0</v>
      </c>
      <c r="G252" s="137">
        <v>0</v>
      </c>
      <c r="H252" s="137"/>
      <c r="I252" s="87">
        <v>0</v>
      </c>
      <c r="J252" s="87"/>
    </row>
    <row r="253" spans="1:10" ht="11.25" customHeight="1" hidden="1">
      <c r="A253" s="36"/>
      <c r="B253" s="37" t="s">
        <v>310</v>
      </c>
      <c r="C253" s="36" t="s">
        <v>512</v>
      </c>
      <c r="D253" s="36" t="s">
        <v>162</v>
      </c>
      <c r="E253" s="87">
        <v>5</v>
      </c>
      <c r="F253" s="136">
        <v>0</v>
      </c>
      <c r="G253" s="137">
        <v>0</v>
      </c>
      <c r="H253" s="137"/>
      <c r="I253" s="87">
        <v>0</v>
      </c>
      <c r="J253" s="87"/>
    </row>
    <row r="254" spans="1:10" ht="11.25" customHeight="1" hidden="1">
      <c r="A254" s="36"/>
      <c r="B254" s="37" t="s">
        <v>312</v>
      </c>
      <c r="C254" s="36" t="s">
        <v>513</v>
      </c>
      <c r="D254" s="36" t="s">
        <v>162</v>
      </c>
      <c r="E254" s="87">
        <v>4</v>
      </c>
      <c r="F254" s="136">
        <v>0</v>
      </c>
      <c r="G254" s="137">
        <v>0</v>
      </c>
      <c r="H254" s="137"/>
      <c r="I254" s="87">
        <v>0</v>
      </c>
      <c r="J254" s="87"/>
    </row>
    <row r="255" spans="1:10" ht="11.25" customHeight="1" hidden="1">
      <c r="A255" s="36"/>
      <c r="B255" s="37" t="s">
        <v>314</v>
      </c>
      <c r="C255" s="36" t="s">
        <v>514</v>
      </c>
      <c r="D255" s="36" t="s">
        <v>162</v>
      </c>
      <c r="E255" s="87">
        <v>3</v>
      </c>
      <c r="F255" s="136">
        <v>0</v>
      </c>
      <c r="G255" s="137">
        <v>0</v>
      </c>
      <c r="H255" s="137"/>
      <c r="I255" s="87">
        <v>0</v>
      </c>
      <c r="J255" s="87"/>
    </row>
    <row r="256" spans="1:10" s="140" customFormat="1" ht="11.25">
      <c r="A256" s="88"/>
      <c r="B256" s="89"/>
      <c r="C256" s="90" t="s">
        <v>515</v>
      </c>
      <c r="D256" s="90" t="s">
        <v>269</v>
      </c>
      <c r="E256" s="91" t="s">
        <v>269</v>
      </c>
      <c r="F256" s="138"/>
      <c r="G256" s="139">
        <v>0</v>
      </c>
      <c r="H256" s="139">
        <v>0</v>
      </c>
      <c r="I256" s="91">
        <f>SUM(I252:I255)</f>
        <v>0</v>
      </c>
      <c r="J256" s="91">
        <f>SUM(J252:J255)</f>
        <v>0</v>
      </c>
    </row>
    <row r="257" spans="1:10" ht="11.25">
      <c r="A257" s="36">
        <v>31700</v>
      </c>
      <c r="B257" s="37">
        <v>7</v>
      </c>
      <c r="C257" s="36" t="s">
        <v>165</v>
      </c>
      <c r="D257" s="36"/>
      <c r="E257" s="87"/>
      <c r="F257" s="136"/>
      <c r="G257" s="137"/>
      <c r="H257" s="137"/>
      <c r="I257" s="87"/>
      <c r="J257" s="87"/>
    </row>
    <row r="258" spans="1:10" ht="11.25" customHeight="1" hidden="1">
      <c r="A258" s="36"/>
      <c r="B258" s="37" t="s">
        <v>516</v>
      </c>
      <c r="C258" s="36" t="s">
        <v>517</v>
      </c>
      <c r="D258" s="36" t="s">
        <v>518</v>
      </c>
      <c r="E258" s="87">
        <v>1.735</v>
      </c>
      <c r="F258" s="136">
        <v>0</v>
      </c>
      <c r="G258" s="137">
        <v>0</v>
      </c>
      <c r="H258" s="137"/>
      <c r="I258" s="87">
        <v>0</v>
      </c>
      <c r="J258" s="87"/>
    </row>
    <row r="259" spans="1:10" ht="11.25" customHeight="1" hidden="1">
      <c r="A259" s="36"/>
      <c r="B259" s="37" t="s">
        <v>519</v>
      </c>
      <c r="C259" s="36" t="s">
        <v>520</v>
      </c>
      <c r="D259" s="36" t="s">
        <v>162</v>
      </c>
      <c r="E259" s="87">
        <v>0.0035</v>
      </c>
      <c r="F259" s="136">
        <v>0</v>
      </c>
      <c r="G259" s="137">
        <v>0</v>
      </c>
      <c r="H259" s="137"/>
      <c r="I259" s="87">
        <v>0</v>
      </c>
      <c r="J259" s="87"/>
    </row>
    <row r="260" spans="1:10" s="140" customFormat="1" ht="11.25">
      <c r="A260" s="88"/>
      <c r="B260" s="89"/>
      <c r="C260" s="90" t="s">
        <v>521</v>
      </c>
      <c r="D260" s="90" t="s">
        <v>269</v>
      </c>
      <c r="E260" s="91"/>
      <c r="F260" s="138"/>
      <c r="G260" s="139">
        <v>0</v>
      </c>
      <c r="H260" s="139">
        <v>0</v>
      </c>
      <c r="I260" s="91">
        <f>SUM(I258:I259)</f>
        <v>0</v>
      </c>
      <c r="J260" s="91">
        <f>SUM(J258:J259)</f>
        <v>0</v>
      </c>
    </row>
    <row r="261" spans="1:10" s="133" customFormat="1" ht="11.25">
      <c r="A261" s="78">
        <v>32000</v>
      </c>
      <c r="B261" s="83">
        <v>3.2</v>
      </c>
      <c r="C261" s="84" t="s">
        <v>522</v>
      </c>
      <c r="D261" s="85" t="s">
        <v>269</v>
      </c>
      <c r="E261" s="86"/>
      <c r="F261" s="134"/>
      <c r="G261" s="135">
        <v>0</v>
      </c>
      <c r="H261" s="135">
        <v>0</v>
      </c>
      <c r="I261" s="86">
        <f>I267+I273+I277</f>
        <v>0</v>
      </c>
      <c r="J261" s="86">
        <f>J267+J273+J277</f>
        <v>0</v>
      </c>
    </row>
    <row r="262" spans="1:10" ht="11.25">
      <c r="A262" s="36">
        <v>32100</v>
      </c>
      <c r="B262" s="37">
        <v>1</v>
      </c>
      <c r="C262" s="36" t="s">
        <v>169</v>
      </c>
      <c r="D262" s="36"/>
      <c r="E262" s="87"/>
      <c r="F262" s="136"/>
      <c r="G262" s="137"/>
      <c r="H262" s="137"/>
      <c r="I262" s="87"/>
      <c r="J262" s="87"/>
    </row>
    <row r="263" spans="1:10" ht="11.25" customHeight="1" hidden="1">
      <c r="A263" s="36"/>
      <c r="B263" s="37" t="s">
        <v>29</v>
      </c>
      <c r="C263" s="36" t="s">
        <v>523</v>
      </c>
      <c r="D263" s="36" t="s">
        <v>162</v>
      </c>
      <c r="E263" s="87">
        <v>0.015</v>
      </c>
      <c r="F263" s="136">
        <v>0</v>
      </c>
      <c r="G263" s="137">
        <v>0</v>
      </c>
      <c r="H263" s="137"/>
      <c r="I263" s="87">
        <v>0</v>
      </c>
      <c r="J263" s="87"/>
    </row>
    <row r="264" spans="1:10" ht="11.25" customHeight="1" hidden="1">
      <c r="A264" s="36"/>
      <c r="B264" s="37" t="s">
        <v>91</v>
      </c>
      <c r="C264" s="36" t="s">
        <v>524</v>
      </c>
      <c r="D264" s="36" t="s">
        <v>162</v>
      </c>
      <c r="E264" s="87">
        <v>0.05</v>
      </c>
      <c r="F264" s="136">
        <v>0</v>
      </c>
      <c r="G264" s="137">
        <v>0</v>
      </c>
      <c r="H264" s="137"/>
      <c r="I264" s="87">
        <v>0</v>
      </c>
      <c r="J264" s="87"/>
    </row>
    <row r="265" spans="1:10" ht="11.25" customHeight="1" hidden="1">
      <c r="A265" s="36"/>
      <c r="B265" s="37" t="s">
        <v>95</v>
      </c>
      <c r="C265" s="36" t="s">
        <v>525</v>
      </c>
      <c r="D265" s="36" t="s">
        <v>309</v>
      </c>
      <c r="E265" s="87">
        <v>0.2</v>
      </c>
      <c r="F265" s="136">
        <v>0</v>
      </c>
      <c r="G265" s="137">
        <v>0</v>
      </c>
      <c r="H265" s="137"/>
      <c r="I265" s="87">
        <v>0</v>
      </c>
      <c r="J265" s="87"/>
    </row>
    <row r="266" spans="1:10" ht="11.25" customHeight="1" hidden="1">
      <c r="A266" s="36"/>
      <c r="B266" s="37" t="s">
        <v>526</v>
      </c>
      <c r="C266" s="36" t="s">
        <v>527</v>
      </c>
      <c r="D266" s="36" t="s">
        <v>162</v>
      </c>
      <c r="E266" s="87">
        <v>3</v>
      </c>
      <c r="F266" s="136">
        <v>0</v>
      </c>
      <c r="G266" s="137">
        <v>0</v>
      </c>
      <c r="H266" s="137"/>
      <c r="I266" s="87">
        <v>0</v>
      </c>
      <c r="J266" s="87"/>
    </row>
    <row r="267" spans="1:10" s="140" customFormat="1" ht="11.25">
      <c r="A267" s="88"/>
      <c r="B267" s="89"/>
      <c r="C267" s="90" t="s">
        <v>528</v>
      </c>
      <c r="D267" s="90" t="s">
        <v>269</v>
      </c>
      <c r="E267" s="91" t="s">
        <v>269</v>
      </c>
      <c r="F267" s="138"/>
      <c r="G267" s="139">
        <v>0</v>
      </c>
      <c r="H267" s="139">
        <v>0</v>
      </c>
      <c r="I267" s="91">
        <f>SUM(I263:I266)</f>
        <v>0</v>
      </c>
      <c r="J267" s="91">
        <f>SUM(J263:J266)</f>
        <v>0</v>
      </c>
    </row>
    <row r="268" spans="1:10" ht="11.25">
      <c r="A268" s="36">
        <v>32200</v>
      </c>
      <c r="B268" s="37">
        <v>2</v>
      </c>
      <c r="C268" s="36" t="s">
        <v>172</v>
      </c>
      <c r="D268" s="36"/>
      <c r="E268" s="87"/>
      <c r="F268" s="136"/>
      <c r="G268" s="137"/>
      <c r="H268" s="137"/>
      <c r="I268" s="87"/>
      <c r="J268" s="87"/>
    </row>
    <row r="269" spans="1:10" ht="11.25" customHeight="1" hidden="1">
      <c r="A269" s="36"/>
      <c r="B269" s="37" t="s">
        <v>52</v>
      </c>
      <c r="C269" s="36" t="s">
        <v>529</v>
      </c>
      <c r="D269" s="36" t="s">
        <v>106</v>
      </c>
      <c r="E269" s="87">
        <v>0.5</v>
      </c>
      <c r="F269" s="136">
        <v>0</v>
      </c>
      <c r="G269" s="137">
        <v>0</v>
      </c>
      <c r="H269" s="137"/>
      <c r="I269" s="87">
        <v>0</v>
      </c>
      <c r="J269" s="87"/>
    </row>
    <row r="270" spans="1:10" ht="11.25" customHeight="1" hidden="1">
      <c r="A270" s="36"/>
      <c r="B270" s="37" t="s">
        <v>103</v>
      </c>
      <c r="C270" s="36" t="s">
        <v>530</v>
      </c>
      <c r="D270" s="36" t="s">
        <v>106</v>
      </c>
      <c r="E270" s="87" t="s">
        <v>269</v>
      </c>
      <c r="F270" s="136">
        <v>0</v>
      </c>
      <c r="G270" s="137">
        <v>0</v>
      </c>
      <c r="H270" s="137"/>
      <c r="I270" s="87">
        <v>0</v>
      </c>
      <c r="J270" s="87"/>
    </row>
    <row r="271" spans="1:10" ht="11.25" customHeight="1" hidden="1">
      <c r="A271" s="36"/>
      <c r="B271" s="37" t="s">
        <v>116</v>
      </c>
      <c r="C271" s="36" t="s">
        <v>531</v>
      </c>
      <c r="D271" s="36" t="s">
        <v>82</v>
      </c>
      <c r="E271" s="87">
        <v>2</v>
      </c>
      <c r="F271" s="136">
        <v>0</v>
      </c>
      <c r="G271" s="137">
        <v>0</v>
      </c>
      <c r="H271" s="137"/>
      <c r="I271" s="87">
        <v>0</v>
      </c>
      <c r="J271" s="87"/>
    </row>
    <row r="272" spans="1:10" ht="11.25" customHeight="1" hidden="1">
      <c r="A272" s="36"/>
      <c r="B272" s="37" t="s">
        <v>413</v>
      </c>
      <c r="C272" s="36" t="s">
        <v>532</v>
      </c>
      <c r="D272" s="36" t="s">
        <v>309</v>
      </c>
      <c r="E272" s="87">
        <v>0.05</v>
      </c>
      <c r="F272" s="136">
        <v>0</v>
      </c>
      <c r="G272" s="137">
        <v>0</v>
      </c>
      <c r="H272" s="137"/>
      <c r="I272" s="87">
        <v>0</v>
      </c>
      <c r="J272" s="87"/>
    </row>
    <row r="273" spans="1:10" s="140" customFormat="1" ht="11.25">
      <c r="A273" s="88"/>
      <c r="B273" s="89"/>
      <c r="C273" s="90" t="s">
        <v>533</v>
      </c>
      <c r="D273" s="90" t="s">
        <v>269</v>
      </c>
      <c r="E273" s="91" t="s">
        <v>269</v>
      </c>
      <c r="F273" s="138"/>
      <c r="G273" s="139">
        <v>0</v>
      </c>
      <c r="H273" s="139">
        <v>0</v>
      </c>
      <c r="I273" s="91">
        <f>SUM(I269:I272)</f>
        <v>0</v>
      </c>
      <c r="J273" s="91">
        <f>SUM(J269:J272)</f>
        <v>0</v>
      </c>
    </row>
    <row r="274" spans="1:10" ht="11.25">
      <c r="A274" s="36">
        <v>32300</v>
      </c>
      <c r="B274" s="37">
        <v>3</v>
      </c>
      <c r="C274" s="36" t="s">
        <v>175</v>
      </c>
      <c r="D274" s="36"/>
      <c r="E274" s="87"/>
      <c r="F274" s="136"/>
      <c r="G274" s="137"/>
      <c r="H274" s="137"/>
      <c r="I274" s="87"/>
      <c r="J274" s="87"/>
    </row>
    <row r="275" spans="1:10" ht="11.25" customHeight="1" hidden="1">
      <c r="A275" s="36"/>
      <c r="B275" s="37" t="s">
        <v>57</v>
      </c>
      <c r="C275" s="36" t="s">
        <v>534</v>
      </c>
      <c r="D275" s="36" t="s">
        <v>28</v>
      </c>
      <c r="E275" s="87">
        <v>1</v>
      </c>
      <c r="F275" s="136">
        <v>0</v>
      </c>
      <c r="G275" s="137">
        <v>0</v>
      </c>
      <c r="H275" s="137"/>
      <c r="I275" s="87">
        <v>0</v>
      </c>
      <c r="J275" s="87"/>
    </row>
    <row r="276" spans="1:10" ht="11.25" customHeight="1" hidden="1">
      <c r="A276" s="36"/>
      <c r="B276" s="37" t="s">
        <v>59</v>
      </c>
      <c r="C276" s="36" t="s">
        <v>535</v>
      </c>
      <c r="D276" s="36" t="s">
        <v>82</v>
      </c>
      <c r="E276" s="87">
        <v>2</v>
      </c>
      <c r="F276" s="136">
        <v>0</v>
      </c>
      <c r="G276" s="137">
        <v>0</v>
      </c>
      <c r="H276" s="137"/>
      <c r="I276" s="87">
        <v>0</v>
      </c>
      <c r="J276" s="87"/>
    </row>
    <row r="277" spans="1:10" s="140" customFormat="1" ht="11.25">
      <c r="A277" s="88"/>
      <c r="B277" s="89"/>
      <c r="C277" s="90" t="s">
        <v>536</v>
      </c>
      <c r="D277" s="90"/>
      <c r="E277" s="91"/>
      <c r="F277" s="138"/>
      <c r="G277" s="139">
        <v>0</v>
      </c>
      <c r="H277" s="139">
        <v>0</v>
      </c>
      <c r="I277" s="91">
        <f>I275+I276</f>
        <v>0</v>
      </c>
      <c r="J277" s="91">
        <f>J275+J276</f>
        <v>0</v>
      </c>
    </row>
    <row r="278" spans="1:10" s="133" customFormat="1" ht="11.25">
      <c r="A278" s="78">
        <v>40000</v>
      </c>
      <c r="B278" s="79">
        <v>4</v>
      </c>
      <c r="C278" s="80" t="s">
        <v>537</v>
      </c>
      <c r="D278" s="81"/>
      <c r="E278" s="82"/>
      <c r="F278" s="131"/>
      <c r="G278" s="132">
        <f>G279+G380+G477</f>
        <v>1059.355</v>
      </c>
      <c r="H278" s="132">
        <f>H279+H380+H477</f>
        <v>358.118</v>
      </c>
      <c r="I278" s="132">
        <f>I279+I380+I477</f>
        <v>701.242</v>
      </c>
      <c r="J278" s="132">
        <f>J279+J380+J477</f>
        <v>7.332189999999999</v>
      </c>
    </row>
    <row r="279" spans="1:10" s="133" customFormat="1" ht="11.25">
      <c r="A279" s="78">
        <v>41000</v>
      </c>
      <c r="B279" s="83">
        <v>4.1</v>
      </c>
      <c r="C279" s="84" t="s">
        <v>538</v>
      </c>
      <c r="D279" s="85" t="s">
        <v>269</v>
      </c>
      <c r="E279" s="86"/>
      <c r="F279" s="134"/>
      <c r="G279" s="135">
        <f>G286+G312+G333+G361+G379</f>
        <v>303.58000000000004</v>
      </c>
      <c r="H279" s="135">
        <f>H286+H312+H333+H361+H379</f>
        <v>83.52</v>
      </c>
      <c r="I279" s="135">
        <f>I286+I312+I333+I361+I379</f>
        <v>220.06</v>
      </c>
      <c r="J279" s="135">
        <f>J286+J312+J333+J361+J379</f>
        <v>7.261599999999999</v>
      </c>
    </row>
    <row r="280" spans="1:10" ht="11.25">
      <c r="A280" s="36">
        <v>41100</v>
      </c>
      <c r="B280" s="93" t="s">
        <v>539</v>
      </c>
      <c r="C280" s="104" t="s">
        <v>181</v>
      </c>
      <c r="D280" s="78"/>
      <c r="E280" s="94"/>
      <c r="F280" s="141"/>
      <c r="G280" s="142"/>
      <c r="H280" s="142"/>
      <c r="I280" s="94"/>
      <c r="J280" s="87">
        <v>0.11204</v>
      </c>
    </row>
    <row r="281" spans="1:10" ht="11.25">
      <c r="A281" s="36">
        <v>41101</v>
      </c>
      <c r="B281" s="37" t="s">
        <v>270</v>
      </c>
      <c r="C281" s="36" t="s">
        <v>540</v>
      </c>
      <c r="D281" s="36" t="s">
        <v>541</v>
      </c>
      <c r="E281" s="87">
        <v>7</v>
      </c>
      <c r="F281" s="136">
        <v>0</v>
      </c>
      <c r="G281" s="137">
        <v>0</v>
      </c>
      <c r="H281" s="137"/>
      <c r="I281" s="87">
        <f>E281*F281</f>
        <v>0</v>
      </c>
      <c r="J281" s="87"/>
    </row>
    <row r="282" spans="1:10" ht="11.25">
      <c r="A282" s="36">
        <v>41102</v>
      </c>
      <c r="B282" s="37" t="s">
        <v>272</v>
      </c>
      <c r="C282" s="36" t="s">
        <v>542</v>
      </c>
      <c r="D282" s="36" t="s">
        <v>32</v>
      </c>
      <c r="E282" s="87">
        <v>0.8</v>
      </c>
      <c r="F282" s="136">
        <v>6</v>
      </c>
      <c r="G282" s="137">
        <v>6.4</v>
      </c>
      <c r="H282" s="137">
        <v>1.6</v>
      </c>
      <c r="I282" s="87">
        <f>E282*F282</f>
        <v>4.800000000000001</v>
      </c>
      <c r="J282" s="87">
        <v>0.11204</v>
      </c>
    </row>
    <row r="283" spans="1:10" ht="11.25">
      <c r="A283" s="36">
        <v>41103</v>
      </c>
      <c r="B283" s="37" t="s">
        <v>279</v>
      </c>
      <c r="C283" s="36" t="s">
        <v>543</v>
      </c>
      <c r="D283" s="36" t="s">
        <v>162</v>
      </c>
      <c r="E283" s="87">
        <v>0.5</v>
      </c>
      <c r="F283" s="136">
        <v>0</v>
      </c>
      <c r="G283" s="137">
        <v>0</v>
      </c>
      <c r="H283" s="137"/>
      <c r="I283" s="87">
        <f>E283*F283</f>
        <v>0</v>
      </c>
      <c r="J283" s="87"/>
    </row>
    <row r="284" spans="1:10" ht="11.25">
      <c r="A284" s="36">
        <v>41104</v>
      </c>
      <c r="B284" s="37" t="s">
        <v>275</v>
      </c>
      <c r="C284" s="36" t="s">
        <v>544</v>
      </c>
      <c r="D284" s="36" t="s">
        <v>32</v>
      </c>
      <c r="E284" s="87">
        <v>0.3</v>
      </c>
      <c r="F284" s="136">
        <v>0</v>
      </c>
      <c r="G284" s="137">
        <v>0</v>
      </c>
      <c r="H284" s="137"/>
      <c r="I284" s="87">
        <f>E284*F284</f>
        <v>0</v>
      </c>
      <c r="J284" s="87"/>
    </row>
    <row r="285" spans="1:10" ht="11.25">
      <c r="A285" s="36">
        <v>41105</v>
      </c>
      <c r="B285" s="37" t="s">
        <v>336</v>
      </c>
      <c r="C285" s="36" t="s">
        <v>545</v>
      </c>
      <c r="D285" s="36" t="s">
        <v>546</v>
      </c>
      <c r="E285" s="87">
        <v>0.02</v>
      </c>
      <c r="F285" s="136">
        <v>0</v>
      </c>
      <c r="G285" s="137">
        <v>0</v>
      </c>
      <c r="H285" s="137"/>
      <c r="I285" s="87">
        <f>E285*F285</f>
        <v>0</v>
      </c>
      <c r="J285" s="87"/>
    </row>
    <row r="286" spans="1:10" ht="11.25">
      <c r="A286" s="36"/>
      <c r="B286" s="105" t="s">
        <v>180</v>
      </c>
      <c r="C286" s="106" t="s">
        <v>547</v>
      </c>
      <c r="D286" s="92"/>
      <c r="E286" s="107"/>
      <c r="F286" s="146"/>
      <c r="G286" s="147">
        <v>6.4</v>
      </c>
      <c r="H286" s="147">
        <v>1.6</v>
      </c>
      <c r="I286" s="107">
        <f>SUM(I281:I285)</f>
        <v>4.800000000000001</v>
      </c>
      <c r="J286" s="107">
        <f>SUM(J281:J285)</f>
        <v>0.11204</v>
      </c>
    </row>
    <row r="287" spans="1:10" s="151" customFormat="1" ht="11.25">
      <c r="A287" s="98">
        <v>41200</v>
      </c>
      <c r="B287" s="121" t="s">
        <v>548</v>
      </c>
      <c r="C287" s="148" t="s">
        <v>549</v>
      </c>
      <c r="D287" s="98"/>
      <c r="E287" s="122"/>
      <c r="F287" s="149"/>
      <c r="G287" s="150"/>
      <c r="H287" s="150"/>
      <c r="I287" s="122"/>
      <c r="J287" s="122">
        <v>0.104</v>
      </c>
    </row>
    <row r="288" spans="1:10" ht="11.25">
      <c r="A288" s="36">
        <v>41201</v>
      </c>
      <c r="B288" s="37" t="s">
        <v>270</v>
      </c>
      <c r="C288" s="36" t="s">
        <v>550</v>
      </c>
      <c r="D288" s="36" t="s">
        <v>541</v>
      </c>
      <c r="E288" s="87">
        <v>0.45</v>
      </c>
      <c r="F288" s="136">
        <v>10</v>
      </c>
      <c r="G288" s="137">
        <v>4.5</v>
      </c>
      <c r="H288" s="137"/>
      <c r="I288" s="87">
        <f>E288*F288</f>
        <v>4.5</v>
      </c>
      <c r="J288" s="87"/>
    </row>
    <row r="289" spans="1:10" ht="11.25">
      <c r="A289" s="36">
        <v>41202</v>
      </c>
      <c r="B289" s="37" t="s">
        <v>272</v>
      </c>
      <c r="C289" s="36" t="s">
        <v>551</v>
      </c>
      <c r="D289" s="36" t="s">
        <v>541</v>
      </c>
      <c r="E289" s="87">
        <v>0.35</v>
      </c>
      <c r="F289" s="136">
        <v>5</v>
      </c>
      <c r="G289" s="137">
        <v>1.75</v>
      </c>
      <c r="H289" s="137"/>
      <c r="I289" s="87">
        <f aca="true" t="shared" si="3" ref="I289:I311">E289*F289</f>
        <v>1.75</v>
      </c>
      <c r="J289" s="87"/>
    </row>
    <row r="290" spans="1:10" ht="11.25">
      <c r="A290" s="36">
        <v>41203</v>
      </c>
      <c r="B290" s="37" t="s">
        <v>279</v>
      </c>
      <c r="C290" s="36" t="s">
        <v>552</v>
      </c>
      <c r="D290" s="36" t="s">
        <v>541</v>
      </c>
      <c r="E290" s="87">
        <v>0.45</v>
      </c>
      <c r="F290" s="136">
        <v>3</v>
      </c>
      <c r="G290" s="137">
        <v>1.35</v>
      </c>
      <c r="H290" s="137"/>
      <c r="I290" s="87">
        <f t="shared" si="3"/>
        <v>1.35</v>
      </c>
      <c r="J290" s="87"/>
    </row>
    <row r="291" spans="1:10" ht="11.25">
      <c r="A291" s="36">
        <v>41204</v>
      </c>
      <c r="B291" s="37" t="s">
        <v>275</v>
      </c>
      <c r="C291" s="36" t="s">
        <v>553</v>
      </c>
      <c r="D291" s="36" t="s">
        <v>162</v>
      </c>
      <c r="E291" s="87">
        <v>0.075</v>
      </c>
      <c r="F291" s="136">
        <v>3</v>
      </c>
      <c r="G291" s="137">
        <v>0.22499999999999998</v>
      </c>
      <c r="H291" s="137"/>
      <c r="I291" s="87">
        <f t="shared" si="3"/>
        <v>0.22499999999999998</v>
      </c>
      <c r="J291" s="87">
        <v>0.104</v>
      </c>
    </row>
    <row r="292" spans="1:10" ht="11.25">
      <c r="A292" s="36">
        <v>41205</v>
      </c>
      <c r="B292" s="37" t="s">
        <v>336</v>
      </c>
      <c r="C292" s="36" t="s">
        <v>554</v>
      </c>
      <c r="D292" s="36" t="s">
        <v>162</v>
      </c>
      <c r="E292" s="87">
        <v>0.075</v>
      </c>
      <c r="F292" s="136">
        <v>1</v>
      </c>
      <c r="G292" s="137">
        <v>0.075</v>
      </c>
      <c r="H292" s="137"/>
      <c r="I292" s="87">
        <f t="shared" si="3"/>
        <v>0.075</v>
      </c>
      <c r="J292" s="87"/>
    </row>
    <row r="293" spans="1:10" ht="11.25">
      <c r="A293" s="36">
        <v>41206</v>
      </c>
      <c r="B293" s="37" t="s">
        <v>386</v>
      </c>
      <c r="C293" s="36" t="s">
        <v>555</v>
      </c>
      <c r="D293" s="36" t="s">
        <v>162</v>
      </c>
      <c r="E293" s="87">
        <v>0.4</v>
      </c>
      <c r="F293" s="136">
        <v>8</v>
      </c>
      <c r="G293" s="137">
        <v>3.2</v>
      </c>
      <c r="H293" s="137"/>
      <c r="I293" s="87">
        <f t="shared" si="3"/>
        <v>3.2</v>
      </c>
      <c r="J293" s="87"/>
    </row>
    <row r="294" spans="1:10" ht="11.25">
      <c r="A294" s="36">
        <v>41207</v>
      </c>
      <c r="B294" s="37" t="s">
        <v>388</v>
      </c>
      <c r="C294" s="36" t="s">
        <v>556</v>
      </c>
      <c r="D294" s="36" t="s">
        <v>162</v>
      </c>
      <c r="E294" s="87">
        <v>0.3</v>
      </c>
      <c r="F294" s="136">
        <v>1</v>
      </c>
      <c r="G294" s="137">
        <v>0.3</v>
      </c>
      <c r="H294" s="137"/>
      <c r="I294" s="87">
        <f t="shared" si="3"/>
        <v>0.3</v>
      </c>
      <c r="J294" s="87"/>
    </row>
    <row r="295" spans="1:10" ht="11.25">
      <c r="A295" s="36">
        <v>41208</v>
      </c>
      <c r="B295" s="37" t="s">
        <v>390</v>
      </c>
      <c r="C295" s="36" t="s">
        <v>557</v>
      </c>
      <c r="D295" s="36" t="s">
        <v>162</v>
      </c>
      <c r="E295" s="87">
        <v>0.12</v>
      </c>
      <c r="F295" s="136">
        <v>0</v>
      </c>
      <c r="G295" s="137">
        <v>0</v>
      </c>
      <c r="H295" s="137"/>
      <c r="I295" s="87">
        <f t="shared" si="3"/>
        <v>0</v>
      </c>
      <c r="J295" s="87"/>
    </row>
    <row r="296" spans="1:10" ht="11.25">
      <c r="A296" s="36">
        <v>41209</v>
      </c>
      <c r="B296" s="37" t="s">
        <v>392</v>
      </c>
      <c r="C296" s="36" t="s">
        <v>558</v>
      </c>
      <c r="D296" s="36" t="s">
        <v>162</v>
      </c>
      <c r="E296" s="87">
        <v>0.035</v>
      </c>
      <c r="F296" s="136">
        <v>10</v>
      </c>
      <c r="G296" s="137">
        <v>0.35000000000000003</v>
      </c>
      <c r="H296" s="137"/>
      <c r="I296" s="87">
        <f t="shared" si="3"/>
        <v>0.35000000000000003</v>
      </c>
      <c r="J296" s="87"/>
    </row>
    <row r="297" spans="1:10" ht="12.75" customHeight="1">
      <c r="A297" s="36">
        <v>41210</v>
      </c>
      <c r="B297" s="37" t="s">
        <v>559</v>
      </c>
      <c r="C297" s="36" t="s">
        <v>560</v>
      </c>
      <c r="D297" s="36" t="s">
        <v>162</v>
      </c>
      <c r="E297" s="87">
        <v>4</v>
      </c>
      <c r="F297" s="136">
        <v>0</v>
      </c>
      <c r="G297" s="137">
        <v>4</v>
      </c>
      <c r="H297" s="137">
        <v>4</v>
      </c>
      <c r="I297" s="87">
        <v>0</v>
      </c>
      <c r="J297" s="87"/>
    </row>
    <row r="298" spans="1:10" ht="11.25">
      <c r="A298" s="36">
        <v>41211</v>
      </c>
      <c r="B298" s="37" t="s">
        <v>561</v>
      </c>
      <c r="C298" s="36" t="s">
        <v>562</v>
      </c>
      <c r="D298" s="36" t="s">
        <v>162</v>
      </c>
      <c r="E298" s="87">
        <v>0.5</v>
      </c>
      <c r="F298" s="136">
        <v>2</v>
      </c>
      <c r="G298" s="137">
        <v>1</v>
      </c>
      <c r="H298" s="137"/>
      <c r="I298" s="87">
        <f t="shared" si="3"/>
        <v>1</v>
      </c>
      <c r="J298" s="87"/>
    </row>
    <row r="299" spans="1:10" ht="11.25">
      <c r="A299" s="36">
        <v>41212</v>
      </c>
      <c r="B299" s="37" t="s">
        <v>563</v>
      </c>
      <c r="C299" s="36" t="s">
        <v>564</v>
      </c>
      <c r="D299" s="36" t="s">
        <v>162</v>
      </c>
      <c r="E299" s="87">
        <v>0.075</v>
      </c>
      <c r="F299" s="136">
        <v>0</v>
      </c>
      <c r="G299" s="137">
        <v>0</v>
      </c>
      <c r="H299" s="137"/>
      <c r="I299" s="87">
        <f t="shared" si="3"/>
        <v>0</v>
      </c>
      <c r="J299" s="87"/>
    </row>
    <row r="300" spans="1:10" ht="11.25">
      <c r="A300" s="36">
        <v>41213</v>
      </c>
      <c r="B300" s="37" t="s">
        <v>565</v>
      </c>
      <c r="C300" s="36" t="s">
        <v>566</v>
      </c>
      <c r="D300" s="36" t="s">
        <v>162</v>
      </c>
      <c r="E300" s="87">
        <v>0.2</v>
      </c>
      <c r="F300" s="136">
        <v>1</v>
      </c>
      <c r="G300" s="137">
        <v>0.2</v>
      </c>
      <c r="H300" s="137"/>
      <c r="I300" s="87">
        <f t="shared" si="3"/>
        <v>0.2</v>
      </c>
      <c r="J300" s="87"/>
    </row>
    <row r="301" spans="1:10" ht="11.25">
      <c r="A301" s="36">
        <v>41214</v>
      </c>
      <c r="B301" s="37" t="s">
        <v>567</v>
      </c>
      <c r="C301" s="36" t="s">
        <v>568</v>
      </c>
      <c r="D301" s="36" t="s">
        <v>162</v>
      </c>
      <c r="E301" s="87">
        <v>0.15</v>
      </c>
      <c r="F301" s="136">
        <v>1</v>
      </c>
      <c r="G301" s="137">
        <v>0.15</v>
      </c>
      <c r="H301" s="137"/>
      <c r="I301" s="87">
        <f t="shared" si="3"/>
        <v>0.15</v>
      </c>
      <c r="J301" s="87"/>
    </row>
    <row r="302" spans="1:10" ht="11.25">
      <c r="A302" s="36">
        <v>41215</v>
      </c>
      <c r="B302" s="37" t="s">
        <v>569</v>
      </c>
      <c r="C302" s="36" t="s">
        <v>570</v>
      </c>
      <c r="D302" s="36" t="s">
        <v>162</v>
      </c>
      <c r="E302" s="87">
        <v>1.5</v>
      </c>
      <c r="F302" s="136">
        <v>1</v>
      </c>
      <c r="G302" s="137">
        <v>1.5</v>
      </c>
      <c r="H302" s="137"/>
      <c r="I302" s="87">
        <f t="shared" si="3"/>
        <v>1.5</v>
      </c>
      <c r="J302" s="87"/>
    </row>
    <row r="303" spans="1:10" ht="11.25">
      <c r="A303" s="36">
        <v>41216</v>
      </c>
      <c r="B303" s="37" t="s">
        <v>571</v>
      </c>
      <c r="C303" s="36" t="s">
        <v>572</v>
      </c>
      <c r="D303" s="36" t="s">
        <v>162</v>
      </c>
      <c r="E303" s="87">
        <v>0.02</v>
      </c>
      <c r="F303" s="136">
        <v>10</v>
      </c>
      <c r="G303" s="137">
        <v>0.2</v>
      </c>
      <c r="H303" s="137"/>
      <c r="I303" s="87">
        <f t="shared" si="3"/>
        <v>0.2</v>
      </c>
      <c r="J303" s="87"/>
    </row>
    <row r="304" spans="1:10" ht="11.25">
      <c r="A304" s="36">
        <v>41217</v>
      </c>
      <c r="B304" s="37" t="s">
        <v>573</v>
      </c>
      <c r="C304" s="36" t="s">
        <v>574</v>
      </c>
      <c r="D304" s="36" t="s">
        <v>162</v>
      </c>
      <c r="E304" s="87">
        <v>0.35</v>
      </c>
      <c r="F304" s="136">
        <v>0</v>
      </c>
      <c r="G304" s="137">
        <v>0.7</v>
      </c>
      <c r="H304" s="137">
        <v>0.7</v>
      </c>
      <c r="I304" s="87">
        <v>0</v>
      </c>
      <c r="J304" s="87"/>
    </row>
    <row r="305" spans="1:10" ht="11.25">
      <c r="A305" s="36">
        <v>41218</v>
      </c>
      <c r="B305" s="37" t="s">
        <v>575</v>
      </c>
      <c r="C305" s="36" t="s">
        <v>576</v>
      </c>
      <c r="D305" s="36" t="s">
        <v>162</v>
      </c>
      <c r="E305" s="87">
        <v>0.075</v>
      </c>
      <c r="F305" s="136">
        <v>6</v>
      </c>
      <c r="G305" s="137">
        <v>0.44999999999999996</v>
      </c>
      <c r="H305" s="137"/>
      <c r="I305" s="87">
        <f t="shared" si="3"/>
        <v>0.44999999999999996</v>
      </c>
      <c r="J305" s="87"/>
    </row>
    <row r="306" spans="1:10" ht="11.25">
      <c r="A306" s="36">
        <v>41219</v>
      </c>
      <c r="B306" s="37" t="s">
        <v>577</v>
      </c>
      <c r="C306" s="36" t="s">
        <v>578</v>
      </c>
      <c r="D306" s="36" t="s">
        <v>162</v>
      </c>
      <c r="E306" s="87">
        <v>0.1</v>
      </c>
      <c r="F306" s="136">
        <v>11</v>
      </c>
      <c r="G306" s="137">
        <v>1.1</v>
      </c>
      <c r="H306" s="137"/>
      <c r="I306" s="87">
        <f t="shared" si="3"/>
        <v>1.1</v>
      </c>
      <c r="J306" s="87"/>
    </row>
    <row r="307" spans="1:10" ht="11.25">
      <c r="A307" s="36">
        <v>41220</v>
      </c>
      <c r="B307" s="37" t="s">
        <v>579</v>
      </c>
      <c r="C307" s="36" t="s">
        <v>580</v>
      </c>
      <c r="D307" s="36" t="s">
        <v>162</v>
      </c>
      <c r="E307" s="87">
        <v>1</v>
      </c>
      <c r="F307" s="136">
        <v>1</v>
      </c>
      <c r="G307" s="137">
        <v>1</v>
      </c>
      <c r="H307" s="137"/>
      <c r="I307" s="87">
        <f t="shared" si="3"/>
        <v>1</v>
      </c>
      <c r="J307" s="87"/>
    </row>
    <row r="308" spans="1:10" ht="11.25">
      <c r="A308" s="36">
        <v>41221</v>
      </c>
      <c r="B308" s="37" t="s">
        <v>581</v>
      </c>
      <c r="C308" s="36" t="s">
        <v>582</v>
      </c>
      <c r="D308" s="36" t="s">
        <v>162</v>
      </c>
      <c r="E308" s="87">
        <v>1.5</v>
      </c>
      <c r="F308" s="136">
        <v>1</v>
      </c>
      <c r="G308" s="137">
        <v>1.5</v>
      </c>
      <c r="H308" s="137"/>
      <c r="I308" s="87">
        <f t="shared" si="3"/>
        <v>1.5</v>
      </c>
      <c r="J308" s="87"/>
    </row>
    <row r="309" spans="1:10" ht="11.25">
      <c r="A309" s="36">
        <v>41222</v>
      </c>
      <c r="B309" s="37" t="s">
        <v>583</v>
      </c>
      <c r="C309" s="36" t="s">
        <v>584</v>
      </c>
      <c r="D309" s="36" t="s">
        <v>162</v>
      </c>
      <c r="E309" s="87">
        <v>0.25</v>
      </c>
      <c r="F309" s="136">
        <v>4</v>
      </c>
      <c r="G309" s="137">
        <v>1</v>
      </c>
      <c r="H309" s="137"/>
      <c r="I309" s="87">
        <f t="shared" si="3"/>
        <v>1</v>
      </c>
      <c r="J309" s="87"/>
    </row>
    <row r="310" spans="1:10" ht="11.25">
      <c r="A310" s="36">
        <v>41223</v>
      </c>
      <c r="B310" s="37" t="s">
        <v>585</v>
      </c>
      <c r="C310" s="36" t="s">
        <v>586</v>
      </c>
      <c r="D310" s="36" t="s">
        <v>541</v>
      </c>
      <c r="E310" s="87">
        <v>5</v>
      </c>
      <c r="F310" s="136">
        <v>1</v>
      </c>
      <c r="G310" s="137">
        <v>5</v>
      </c>
      <c r="H310" s="137"/>
      <c r="I310" s="87">
        <f t="shared" si="3"/>
        <v>5</v>
      </c>
      <c r="J310" s="87"/>
    </row>
    <row r="311" spans="1:10" ht="11.25">
      <c r="A311" s="36">
        <v>41224</v>
      </c>
      <c r="B311" s="37" t="s">
        <v>587</v>
      </c>
      <c r="C311" s="36" t="s">
        <v>588</v>
      </c>
      <c r="D311" s="36" t="s">
        <v>82</v>
      </c>
      <c r="E311" s="87">
        <v>2</v>
      </c>
      <c r="F311" s="136">
        <v>1</v>
      </c>
      <c r="G311" s="137">
        <v>2</v>
      </c>
      <c r="H311" s="137"/>
      <c r="I311" s="87">
        <f t="shared" si="3"/>
        <v>2</v>
      </c>
      <c r="J311" s="87"/>
    </row>
    <row r="312" spans="1:10" ht="11.25">
      <c r="A312" s="36"/>
      <c r="B312" s="105"/>
      <c r="C312" s="106" t="s">
        <v>589</v>
      </c>
      <c r="D312" s="92"/>
      <c r="E312" s="107"/>
      <c r="F312" s="146"/>
      <c r="G312" s="147">
        <f>SUM(G288:G311)</f>
        <v>31.549999999999997</v>
      </c>
      <c r="H312" s="147">
        <f>SUM(H288:H311)</f>
        <v>4.7</v>
      </c>
      <c r="I312" s="147">
        <f>SUM(I288:I311)</f>
        <v>26.849999999999998</v>
      </c>
      <c r="J312" s="147">
        <f>SUM(J288:J311)</f>
        <v>0.104</v>
      </c>
    </row>
    <row r="313" spans="1:10" ht="11.25">
      <c r="A313" s="36">
        <v>41300</v>
      </c>
      <c r="B313" s="93" t="s">
        <v>186</v>
      </c>
      <c r="C313" s="78" t="s">
        <v>187</v>
      </c>
      <c r="D313" s="78"/>
      <c r="E313" s="94"/>
      <c r="F313" s="141"/>
      <c r="G313" s="142"/>
      <c r="H313" s="142"/>
      <c r="I313" s="94"/>
      <c r="J313" s="87"/>
    </row>
    <row r="314" spans="1:10" ht="11.25">
      <c r="A314" s="36">
        <v>41310</v>
      </c>
      <c r="B314" s="37" t="s">
        <v>188</v>
      </c>
      <c r="C314" s="36" t="s">
        <v>590</v>
      </c>
      <c r="D314" s="36"/>
      <c r="E314" s="87"/>
      <c r="F314" s="136"/>
      <c r="G314" s="137">
        <v>110</v>
      </c>
      <c r="H314" s="137">
        <v>30</v>
      </c>
      <c r="I314" s="87">
        <f>I321</f>
        <v>80</v>
      </c>
      <c r="J314" s="87"/>
    </row>
    <row r="315" spans="1:10" ht="11.25">
      <c r="A315" s="36"/>
      <c r="B315" s="37"/>
      <c r="C315" s="36" t="s">
        <v>591</v>
      </c>
      <c r="D315" s="36" t="s">
        <v>82</v>
      </c>
      <c r="E315" s="87">
        <v>80</v>
      </c>
      <c r="F315" s="136">
        <v>1</v>
      </c>
      <c r="G315" s="137">
        <v>80</v>
      </c>
      <c r="H315" s="137"/>
      <c r="I315" s="87">
        <f>E315*F315</f>
        <v>80</v>
      </c>
      <c r="J315" s="87"/>
    </row>
    <row r="316" spans="1:10" ht="11.25">
      <c r="A316" s="36"/>
      <c r="B316" s="37"/>
      <c r="C316" s="36" t="s">
        <v>592</v>
      </c>
      <c r="D316" s="36" t="s">
        <v>593</v>
      </c>
      <c r="E316" s="87">
        <v>25</v>
      </c>
      <c r="F316" s="136">
        <v>0</v>
      </c>
      <c r="G316" s="137">
        <v>25</v>
      </c>
      <c r="H316" s="137">
        <v>25</v>
      </c>
      <c r="I316" s="87"/>
      <c r="J316" s="87"/>
    </row>
    <row r="317" spans="1:10" ht="11.25">
      <c r="A317" s="36"/>
      <c r="B317" s="37"/>
      <c r="C317" s="36" t="s">
        <v>594</v>
      </c>
      <c r="D317" s="36" t="s">
        <v>593</v>
      </c>
      <c r="E317" s="87">
        <v>5</v>
      </c>
      <c r="F317" s="136">
        <v>0</v>
      </c>
      <c r="G317" s="137">
        <v>5</v>
      </c>
      <c r="H317" s="137">
        <v>5</v>
      </c>
      <c r="I317" s="87"/>
      <c r="J317" s="87"/>
    </row>
    <row r="318" spans="1:10" ht="11.25">
      <c r="A318" s="36"/>
      <c r="B318" s="37"/>
      <c r="C318" s="36" t="s">
        <v>595</v>
      </c>
      <c r="D318" s="36" t="s">
        <v>593</v>
      </c>
      <c r="E318" s="87">
        <v>10</v>
      </c>
      <c r="F318" s="136">
        <v>0</v>
      </c>
      <c r="G318" s="137">
        <v>0</v>
      </c>
      <c r="H318" s="137"/>
      <c r="I318" s="87">
        <f>E318*F318</f>
        <v>0</v>
      </c>
      <c r="J318" s="87"/>
    </row>
    <row r="319" spans="1:10" ht="11.25">
      <c r="A319" s="36"/>
      <c r="B319" s="37"/>
      <c r="C319" s="36" t="s">
        <v>596</v>
      </c>
      <c r="D319" s="36" t="s">
        <v>380</v>
      </c>
      <c r="E319" s="87">
        <v>25</v>
      </c>
      <c r="F319" s="136">
        <v>0</v>
      </c>
      <c r="G319" s="137">
        <v>0</v>
      </c>
      <c r="H319" s="137"/>
      <c r="I319" s="87">
        <f>E319*F319</f>
        <v>0</v>
      </c>
      <c r="J319" s="87"/>
    </row>
    <row r="320" spans="1:10" ht="11.25">
      <c r="A320" s="36"/>
      <c r="B320" s="37"/>
      <c r="C320" s="36" t="s">
        <v>597</v>
      </c>
      <c r="D320" s="36" t="s">
        <v>380</v>
      </c>
      <c r="E320" s="87">
        <v>5</v>
      </c>
      <c r="F320" s="136">
        <v>0</v>
      </c>
      <c r="G320" s="137">
        <v>0</v>
      </c>
      <c r="H320" s="137"/>
      <c r="I320" s="87">
        <f>E320*F320</f>
        <v>0</v>
      </c>
      <c r="J320" s="87"/>
    </row>
    <row r="321" spans="1:10" s="133" customFormat="1" ht="11.25">
      <c r="A321" s="78"/>
      <c r="B321" s="108"/>
      <c r="C321" s="109" t="s">
        <v>598</v>
      </c>
      <c r="D321" s="109" t="s">
        <v>269</v>
      </c>
      <c r="E321" s="110"/>
      <c r="F321" s="152"/>
      <c r="G321" s="153">
        <v>110</v>
      </c>
      <c r="H321" s="153">
        <v>30</v>
      </c>
      <c r="I321" s="110">
        <f>SUM(I315:I320)</f>
        <v>80</v>
      </c>
      <c r="J321" s="110">
        <f>SUM(J315:J320)</f>
        <v>0</v>
      </c>
    </row>
    <row r="322" spans="1:10" ht="11.25">
      <c r="A322" s="111">
        <v>41320</v>
      </c>
      <c r="B322" s="37" t="s">
        <v>192</v>
      </c>
      <c r="C322" s="36" t="s">
        <v>193</v>
      </c>
      <c r="D322" s="36"/>
      <c r="E322" s="87"/>
      <c r="F322" s="136"/>
      <c r="G322" s="137">
        <v>10.5</v>
      </c>
      <c r="H322" s="137"/>
      <c r="I322" s="87">
        <f>I327</f>
        <v>5.5</v>
      </c>
      <c r="J322" s="87"/>
    </row>
    <row r="323" spans="1:10" ht="11.25">
      <c r="A323" s="36"/>
      <c r="B323" s="37"/>
      <c r="C323" s="36" t="s">
        <v>599</v>
      </c>
      <c r="D323" s="36" t="s">
        <v>383</v>
      </c>
      <c r="E323" s="87">
        <v>0.5</v>
      </c>
      <c r="F323" s="136">
        <v>1</v>
      </c>
      <c r="G323" s="137">
        <v>0.5</v>
      </c>
      <c r="H323" s="137"/>
      <c r="I323" s="87">
        <f>E323*F323</f>
        <v>0.5</v>
      </c>
      <c r="J323" s="87"/>
    </row>
    <row r="324" spans="1:10" ht="11.25">
      <c r="A324" s="36"/>
      <c r="B324" s="37"/>
      <c r="C324" s="36" t="s">
        <v>600</v>
      </c>
      <c r="D324" s="36" t="s">
        <v>383</v>
      </c>
      <c r="E324" s="87">
        <v>2.5</v>
      </c>
      <c r="F324" s="136">
        <v>0</v>
      </c>
      <c r="G324" s="137">
        <v>0</v>
      </c>
      <c r="H324" s="137"/>
      <c r="I324" s="87">
        <f>E324*F324</f>
        <v>0</v>
      </c>
      <c r="J324" s="87"/>
    </row>
    <row r="325" spans="1:10" ht="11.25">
      <c r="A325" s="36"/>
      <c r="B325" s="37"/>
      <c r="C325" s="36" t="s">
        <v>601</v>
      </c>
      <c r="D325" s="36" t="s">
        <v>410</v>
      </c>
      <c r="E325" s="87">
        <v>5</v>
      </c>
      <c r="F325" s="136">
        <v>0</v>
      </c>
      <c r="G325" s="137">
        <v>5</v>
      </c>
      <c r="H325" s="137">
        <v>5</v>
      </c>
      <c r="I325" s="87">
        <f>E325*F325</f>
        <v>0</v>
      </c>
      <c r="J325" s="87"/>
    </row>
    <row r="326" spans="1:10" ht="11.25">
      <c r="A326" s="36"/>
      <c r="B326" s="37"/>
      <c r="C326" s="36" t="s">
        <v>602</v>
      </c>
      <c r="D326" s="36" t="s">
        <v>410</v>
      </c>
      <c r="E326" s="87">
        <v>5</v>
      </c>
      <c r="F326" s="136">
        <v>1</v>
      </c>
      <c r="G326" s="137">
        <v>5</v>
      </c>
      <c r="H326" s="137"/>
      <c r="I326" s="87">
        <f>E326*F326</f>
        <v>5</v>
      </c>
      <c r="J326" s="87"/>
    </row>
    <row r="327" spans="1:10" s="133" customFormat="1" ht="11.25">
      <c r="A327" s="78"/>
      <c r="B327" s="108"/>
      <c r="C327" s="109" t="s">
        <v>603</v>
      </c>
      <c r="D327" s="109" t="s">
        <v>269</v>
      </c>
      <c r="E327" s="110" t="s">
        <v>269</v>
      </c>
      <c r="F327" s="152"/>
      <c r="G327" s="153">
        <v>10.5</v>
      </c>
      <c r="H327" s="153">
        <v>5</v>
      </c>
      <c r="I327" s="110">
        <f>SUM(I323:I326)</f>
        <v>5.5</v>
      </c>
      <c r="J327" s="110">
        <f>SUM(J323:J326)</f>
        <v>0</v>
      </c>
    </row>
    <row r="328" spans="1:10" ht="11.25">
      <c r="A328" s="36">
        <v>41330</v>
      </c>
      <c r="B328" s="37" t="s">
        <v>195</v>
      </c>
      <c r="C328" s="36" t="s">
        <v>196</v>
      </c>
      <c r="D328" s="36"/>
      <c r="E328" s="87"/>
      <c r="F328" s="136"/>
      <c r="G328" s="137">
        <v>12</v>
      </c>
      <c r="H328" s="137"/>
      <c r="I328" s="87">
        <f>I332</f>
        <v>8</v>
      </c>
      <c r="J328" s="87"/>
    </row>
    <row r="329" spans="1:10" ht="11.25">
      <c r="A329" s="36"/>
      <c r="B329" s="37"/>
      <c r="C329" s="36" t="s">
        <v>604</v>
      </c>
      <c r="D329" s="36" t="s">
        <v>32</v>
      </c>
      <c r="E329" s="87">
        <v>2</v>
      </c>
      <c r="F329" s="154">
        <v>1</v>
      </c>
      <c r="G329" s="155">
        <v>2</v>
      </c>
      <c r="H329" s="155"/>
      <c r="I329" s="113">
        <f>E329*F329</f>
        <v>2</v>
      </c>
      <c r="J329" s="87"/>
    </row>
    <row r="330" spans="1:10" ht="11.25">
      <c r="A330" s="36"/>
      <c r="B330" s="37"/>
      <c r="C330" s="36" t="s">
        <v>605</v>
      </c>
      <c r="D330" s="36" t="s">
        <v>82</v>
      </c>
      <c r="E330" s="87">
        <v>5</v>
      </c>
      <c r="F330" s="136">
        <v>0</v>
      </c>
      <c r="G330" s="137">
        <v>5</v>
      </c>
      <c r="H330" s="137">
        <v>2</v>
      </c>
      <c r="I330" s="113">
        <v>3</v>
      </c>
      <c r="J330" s="87">
        <v>0.04</v>
      </c>
    </row>
    <row r="331" spans="1:10" ht="11.25">
      <c r="A331" s="36"/>
      <c r="B331" s="37"/>
      <c r="C331" s="36" t="s">
        <v>606</v>
      </c>
      <c r="D331" s="36" t="s">
        <v>82</v>
      </c>
      <c r="E331" s="87">
        <v>5</v>
      </c>
      <c r="F331" s="136">
        <v>0</v>
      </c>
      <c r="G331" s="137">
        <v>5</v>
      </c>
      <c r="H331" s="137">
        <v>2</v>
      </c>
      <c r="I331" s="113">
        <v>3</v>
      </c>
      <c r="J331" s="87"/>
    </row>
    <row r="332" spans="1:10" s="133" customFormat="1" ht="11.25">
      <c r="A332" s="78"/>
      <c r="B332" s="108"/>
      <c r="C332" s="109" t="s">
        <v>607</v>
      </c>
      <c r="D332" s="109" t="s">
        <v>269</v>
      </c>
      <c r="E332" s="110" t="s">
        <v>269</v>
      </c>
      <c r="F332" s="152"/>
      <c r="G332" s="153">
        <v>12</v>
      </c>
      <c r="H332" s="153">
        <f>SUM(H329:H331)</f>
        <v>4</v>
      </c>
      <c r="I332" s="110">
        <f>SUM(I329:I331)</f>
        <v>8</v>
      </c>
      <c r="J332" s="110">
        <f>SUM(J329:J331)</f>
        <v>0.04</v>
      </c>
    </row>
    <row r="333" spans="1:10" s="133" customFormat="1" ht="11.25">
      <c r="A333" s="78"/>
      <c r="B333" s="105"/>
      <c r="C333" s="92" t="s">
        <v>608</v>
      </c>
      <c r="D333" s="92"/>
      <c r="E333" s="107"/>
      <c r="F333" s="146"/>
      <c r="G333" s="147">
        <f>G321+G327+G332</f>
        <v>132.5</v>
      </c>
      <c r="H333" s="147">
        <f>H321+H327+H332</f>
        <v>39</v>
      </c>
      <c r="I333" s="147">
        <f>I321+I327+I332</f>
        <v>93.5</v>
      </c>
      <c r="J333" s="147">
        <f>J321+J327+J332</f>
        <v>0.04</v>
      </c>
    </row>
    <row r="334" spans="1:10" s="140" customFormat="1" ht="11.25">
      <c r="A334" s="88">
        <v>41400</v>
      </c>
      <c r="B334" s="114" t="s">
        <v>199</v>
      </c>
      <c r="C334" s="88" t="s">
        <v>200</v>
      </c>
      <c r="D334" s="88"/>
      <c r="E334" s="115"/>
      <c r="F334" s="156"/>
      <c r="G334" s="157"/>
      <c r="H334" s="157"/>
      <c r="I334" s="115"/>
      <c r="J334" s="115">
        <v>0</v>
      </c>
    </row>
    <row r="335" spans="1:10" ht="11.25">
      <c r="A335" s="116">
        <v>41410</v>
      </c>
      <c r="B335" s="37" t="s">
        <v>201</v>
      </c>
      <c r="C335" s="57" t="s">
        <v>202</v>
      </c>
      <c r="D335" s="36"/>
      <c r="E335" s="87"/>
      <c r="F335" s="136"/>
      <c r="G335" s="137">
        <v>58.400000000000006</v>
      </c>
      <c r="H335" s="137"/>
      <c r="I335" s="87">
        <f>I354</f>
        <v>56.00000000000001</v>
      </c>
      <c r="J335" s="87"/>
    </row>
    <row r="336" spans="1:10" ht="11.25">
      <c r="A336" s="117"/>
      <c r="B336" s="37" t="s">
        <v>354</v>
      </c>
      <c r="C336" s="78" t="s">
        <v>609</v>
      </c>
      <c r="D336" s="36" t="s">
        <v>32</v>
      </c>
      <c r="E336" s="87">
        <v>1.25</v>
      </c>
      <c r="F336" s="136">
        <v>8</v>
      </c>
      <c r="G336" s="137">
        <v>10</v>
      </c>
      <c r="H336" s="137"/>
      <c r="I336" s="87">
        <f>E336*F336</f>
        <v>10</v>
      </c>
      <c r="J336" s="87"/>
    </row>
    <row r="337" spans="1:10" ht="11.25">
      <c r="A337" s="117"/>
      <c r="B337" s="37" t="s">
        <v>356</v>
      </c>
      <c r="C337" s="78" t="s">
        <v>610</v>
      </c>
      <c r="D337" s="36" t="s">
        <v>32</v>
      </c>
      <c r="E337" s="87">
        <v>0.75</v>
      </c>
      <c r="F337" s="136">
        <v>8</v>
      </c>
      <c r="G337" s="137">
        <v>6</v>
      </c>
      <c r="H337" s="137"/>
      <c r="I337" s="87">
        <f aca="true" t="shared" si="4" ref="I337:I353">E337*F337</f>
        <v>6</v>
      </c>
      <c r="J337" s="87"/>
    </row>
    <row r="338" spans="1:10" ht="11.25">
      <c r="A338" s="117"/>
      <c r="B338" s="37" t="s">
        <v>358</v>
      </c>
      <c r="C338" s="78" t="s">
        <v>611</v>
      </c>
      <c r="D338" s="36" t="s">
        <v>32</v>
      </c>
      <c r="E338" s="87">
        <v>0.5</v>
      </c>
      <c r="F338" s="136">
        <v>0</v>
      </c>
      <c r="G338" s="137">
        <v>0</v>
      </c>
      <c r="H338" s="137"/>
      <c r="I338" s="87">
        <f t="shared" si="4"/>
        <v>0</v>
      </c>
      <c r="J338" s="87"/>
    </row>
    <row r="339" spans="1:10" ht="11.25">
      <c r="A339" s="117"/>
      <c r="B339" s="37" t="s">
        <v>361</v>
      </c>
      <c r="C339" s="78" t="s">
        <v>612</v>
      </c>
      <c r="D339" s="36" t="s">
        <v>32</v>
      </c>
      <c r="E339" s="87">
        <v>0.5</v>
      </c>
      <c r="F339" s="136">
        <v>8</v>
      </c>
      <c r="G339" s="137">
        <v>4</v>
      </c>
      <c r="H339" s="137"/>
      <c r="I339" s="87">
        <f t="shared" si="4"/>
        <v>4</v>
      </c>
      <c r="J339" s="87"/>
    </row>
    <row r="340" spans="1:10" ht="11.25">
      <c r="A340" s="117"/>
      <c r="B340" s="37" t="s">
        <v>363</v>
      </c>
      <c r="C340" s="78" t="s">
        <v>613</v>
      </c>
      <c r="D340" s="36" t="s">
        <v>32</v>
      </c>
      <c r="E340" s="87">
        <v>0.5</v>
      </c>
      <c r="F340" s="136">
        <v>8</v>
      </c>
      <c r="G340" s="137">
        <v>4</v>
      </c>
      <c r="H340" s="137"/>
      <c r="I340" s="87">
        <f t="shared" si="4"/>
        <v>4</v>
      </c>
      <c r="J340" s="87">
        <v>0.89</v>
      </c>
    </row>
    <row r="341" spans="1:10" ht="11.25">
      <c r="A341" s="117"/>
      <c r="B341" s="37" t="s">
        <v>365</v>
      </c>
      <c r="C341" s="78" t="s">
        <v>614</v>
      </c>
      <c r="D341" s="36" t="s">
        <v>32</v>
      </c>
      <c r="E341" s="87">
        <v>0.5</v>
      </c>
      <c r="F341" s="136">
        <v>8</v>
      </c>
      <c r="G341" s="137">
        <v>4</v>
      </c>
      <c r="H341" s="137"/>
      <c r="I341" s="87">
        <f t="shared" si="4"/>
        <v>4</v>
      </c>
      <c r="J341" s="87">
        <v>0.5</v>
      </c>
    </row>
    <row r="342" spans="1:10" ht="11.25">
      <c r="A342" s="117"/>
      <c r="B342" s="37" t="s">
        <v>367</v>
      </c>
      <c r="C342" s="78" t="s">
        <v>615</v>
      </c>
      <c r="D342" s="36" t="s">
        <v>32</v>
      </c>
      <c r="E342" s="87">
        <v>0.5</v>
      </c>
      <c r="F342" s="136">
        <v>8</v>
      </c>
      <c r="G342" s="137">
        <v>4</v>
      </c>
      <c r="H342" s="137"/>
      <c r="I342" s="87">
        <f t="shared" si="4"/>
        <v>4</v>
      </c>
      <c r="J342" s="87"/>
    </row>
    <row r="343" spans="1:10" ht="11.25">
      <c r="A343" s="117"/>
      <c r="B343" s="37" t="s">
        <v>616</v>
      </c>
      <c r="C343" s="78" t="s">
        <v>617</v>
      </c>
      <c r="D343" s="36" t="s">
        <v>32</v>
      </c>
      <c r="E343" s="87">
        <v>0.5</v>
      </c>
      <c r="F343" s="136">
        <v>8</v>
      </c>
      <c r="G343" s="137">
        <v>4</v>
      </c>
      <c r="H343" s="137"/>
      <c r="I343" s="87">
        <f t="shared" si="4"/>
        <v>4</v>
      </c>
      <c r="J343" s="87">
        <v>1</v>
      </c>
    </row>
    <row r="344" spans="1:10" ht="11.25">
      <c r="A344" s="117"/>
      <c r="B344" s="37" t="s">
        <v>270</v>
      </c>
      <c r="C344" s="78" t="s">
        <v>618</v>
      </c>
      <c r="D344" s="36" t="s">
        <v>32</v>
      </c>
      <c r="E344" s="87">
        <v>0.5</v>
      </c>
      <c r="F344" s="136">
        <v>8</v>
      </c>
      <c r="G344" s="137">
        <v>4</v>
      </c>
      <c r="H344" s="137"/>
      <c r="I344" s="87">
        <f t="shared" si="4"/>
        <v>4</v>
      </c>
      <c r="J344" s="87">
        <v>1</v>
      </c>
    </row>
    <row r="345" spans="1:10" ht="11.25">
      <c r="A345" s="117"/>
      <c r="B345" s="37" t="s">
        <v>619</v>
      </c>
      <c r="C345" s="78" t="s">
        <v>620</v>
      </c>
      <c r="D345" s="36" t="s">
        <v>32</v>
      </c>
      <c r="E345" s="87">
        <v>0.5</v>
      </c>
      <c r="F345" s="136">
        <v>8</v>
      </c>
      <c r="G345" s="137">
        <v>4</v>
      </c>
      <c r="H345" s="137"/>
      <c r="I345" s="87">
        <f t="shared" si="4"/>
        <v>4</v>
      </c>
      <c r="J345" s="87">
        <v>0.87</v>
      </c>
    </row>
    <row r="346" spans="1:10" ht="11.25">
      <c r="A346" s="117"/>
      <c r="B346" s="37" t="s">
        <v>621</v>
      </c>
      <c r="C346" s="78" t="s">
        <v>622</v>
      </c>
      <c r="D346" s="36" t="s">
        <v>32</v>
      </c>
      <c r="E346" s="87">
        <v>0.5</v>
      </c>
      <c r="F346" s="136">
        <v>8</v>
      </c>
      <c r="G346" s="137">
        <v>4</v>
      </c>
      <c r="H346" s="137"/>
      <c r="I346" s="87">
        <f t="shared" si="4"/>
        <v>4</v>
      </c>
      <c r="J346" s="87">
        <v>0.71</v>
      </c>
    </row>
    <row r="347" spans="1:10" ht="11.25">
      <c r="A347" s="117"/>
      <c r="B347" s="37" t="s">
        <v>623</v>
      </c>
      <c r="C347" s="78" t="s">
        <v>624</v>
      </c>
      <c r="D347" s="36" t="s">
        <v>32</v>
      </c>
      <c r="E347" s="87">
        <v>0.25</v>
      </c>
      <c r="F347" s="136">
        <v>8</v>
      </c>
      <c r="G347" s="137">
        <v>2</v>
      </c>
      <c r="H347" s="137"/>
      <c r="I347" s="87">
        <f t="shared" si="4"/>
        <v>2</v>
      </c>
      <c r="J347" s="87">
        <v>0.5</v>
      </c>
    </row>
    <row r="348" spans="1:10" ht="11.25">
      <c r="A348" s="117"/>
      <c r="B348" s="37" t="s">
        <v>625</v>
      </c>
      <c r="C348" s="36" t="s">
        <v>626</v>
      </c>
      <c r="D348" s="36" t="s">
        <v>32</v>
      </c>
      <c r="E348" s="87">
        <v>0.5</v>
      </c>
      <c r="F348" s="136">
        <v>0</v>
      </c>
      <c r="G348" s="137">
        <v>0</v>
      </c>
      <c r="H348" s="137"/>
      <c r="I348" s="87">
        <f t="shared" si="4"/>
        <v>0</v>
      </c>
      <c r="J348" s="87"/>
    </row>
    <row r="349" spans="1:10" ht="11.25">
      <c r="A349" s="117"/>
      <c r="B349" s="37" t="s">
        <v>627</v>
      </c>
      <c r="C349" s="36" t="s">
        <v>628</v>
      </c>
      <c r="D349" s="36" t="s">
        <v>32</v>
      </c>
      <c r="E349" s="87">
        <v>0.2</v>
      </c>
      <c r="F349" s="136">
        <v>16</v>
      </c>
      <c r="G349" s="137">
        <v>3.2</v>
      </c>
      <c r="H349" s="137"/>
      <c r="I349" s="87">
        <f t="shared" si="4"/>
        <v>3.2</v>
      </c>
      <c r="J349" s="87">
        <v>0.75489</v>
      </c>
    </row>
    <row r="350" spans="1:10" ht="11.25">
      <c r="A350" s="117"/>
      <c r="B350" s="37" t="s">
        <v>629</v>
      </c>
      <c r="C350" s="36" t="s">
        <v>630</v>
      </c>
      <c r="D350" s="36" t="s">
        <v>32</v>
      </c>
      <c r="E350" s="87">
        <v>0.25</v>
      </c>
      <c r="F350" s="136">
        <v>0</v>
      </c>
      <c r="G350" s="137">
        <v>0</v>
      </c>
      <c r="H350" s="137"/>
      <c r="I350" s="87">
        <f t="shared" si="4"/>
        <v>0</v>
      </c>
      <c r="J350" s="87"/>
    </row>
    <row r="351" spans="1:10" ht="11.25">
      <c r="A351" s="117"/>
      <c r="B351" s="37" t="s">
        <v>631</v>
      </c>
      <c r="C351" s="36" t="s">
        <v>632</v>
      </c>
      <c r="D351" s="36" t="s">
        <v>32</v>
      </c>
      <c r="E351" s="87">
        <v>0.15</v>
      </c>
      <c r="F351" s="136">
        <v>8</v>
      </c>
      <c r="G351" s="137">
        <v>1.2</v>
      </c>
      <c r="H351" s="137"/>
      <c r="I351" s="87">
        <f t="shared" si="4"/>
        <v>1.2</v>
      </c>
      <c r="J351" s="87">
        <v>0.3</v>
      </c>
    </row>
    <row r="352" spans="1:10" ht="11.25">
      <c r="A352" s="117"/>
      <c r="B352" s="37" t="s">
        <v>633</v>
      </c>
      <c r="C352" s="36" t="s">
        <v>634</v>
      </c>
      <c r="D352" s="36" t="s">
        <v>32</v>
      </c>
      <c r="E352" s="87">
        <v>0.1</v>
      </c>
      <c r="F352" s="136">
        <v>16</v>
      </c>
      <c r="G352" s="137">
        <v>1.6</v>
      </c>
      <c r="H352" s="137"/>
      <c r="I352" s="87">
        <f t="shared" si="4"/>
        <v>1.6</v>
      </c>
      <c r="J352" s="87">
        <v>0.30605</v>
      </c>
    </row>
    <row r="353" spans="1:10" ht="11.25">
      <c r="A353" s="117"/>
      <c r="B353" s="37" t="s">
        <v>635</v>
      </c>
      <c r="C353" s="36" t="s">
        <v>636</v>
      </c>
      <c r="D353" s="36" t="s">
        <v>32</v>
      </c>
      <c r="E353" s="87">
        <v>0.15</v>
      </c>
      <c r="F353" s="136">
        <v>0</v>
      </c>
      <c r="G353" s="137">
        <v>2.4</v>
      </c>
      <c r="H353" s="137">
        <v>2.4</v>
      </c>
      <c r="I353" s="87">
        <f t="shared" si="4"/>
        <v>0</v>
      </c>
      <c r="J353" s="87"/>
    </row>
    <row r="354" spans="1:10" s="133" customFormat="1" ht="11.25">
      <c r="A354" s="78"/>
      <c r="B354" s="108"/>
      <c r="C354" s="109" t="s">
        <v>637</v>
      </c>
      <c r="D354" s="109"/>
      <c r="E354" s="110"/>
      <c r="F354" s="152"/>
      <c r="G354" s="153">
        <v>58.400000000000006</v>
      </c>
      <c r="H354" s="153">
        <v>2.4</v>
      </c>
      <c r="I354" s="110">
        <f>SUM(I336:I353)</f>
        <v>56.00000000000001</v>
      </c>
      <c r="J354" s="110">
        <f>SUM(J336:J353)</f>
        <v>6.830939999999999</v>
      </c>
    </row>
    <row r="355" spans="1:10" ht="11.25">
      <c r="A355" s="112">
        <v>41420</v>
      </c>
      <c r="B355" s="37" t="s">
        <v>205</v>
      </c>
      <c r="C355" s="57" t="s">
        <v>206</v>
      </c>
      <c r="D355" s="36"/>
      <c r="E355" s="87"/>
      <c r="F355" s="136"/>
      <c r="G355" s="137"/>
      <c r="H355" s="137"/>
      <c r="I355" s="87"/>
      <c r="J355" s="87"/>
    </row>
    <row r="356" spans="1:10" ht="11.25">
      <c r="A356" s="117"/>
      <c r="B356" s="37" t="s">
        <v>270</v>
      </c>
      <c r="C356" s="36" t="s">
        <v>638</v>
      </c>
      <c r="D356" s="36" t="s">
        <v>32</v>
      </c>
      <c r="E356" s="87">
        <v>3</v>
      </c>
      <c r="F356" s="136">
        <v>3.3</v>
      </c>
      <c r="G356" s="137">
        <v>24</v>
      </c>
      <c r="H356" s="137">
        <v>14</v>
      </c>
      <c r="I356" s="87">
        <v>10</v>
      </c>
      <c r="J356" s="87"/>
    </row>
    <row r="357" spans="1:10" ht="11.25">
      <c r="A357" s="117"/>
      <c r="B357" s="37" t="s">
        <v>272</v>
      </c>
      <c r="C357" s="78" t="s">
        <v>639</v>
      </c>
      <c r="D357" s="36" t="s">
        <v>32</v>
      </c>
      <c r="E357" s="87">
        <v>0.45</v>
      </c>
      <c r="F357" s="136">
        <v>5</v>
      </c>
      <c r="G357" s="137">
        <v>3.6</v>
      </c>
      <c r="H357" s="137">
        <v>1.35</v>
      </c>
      <c r="I357" s="87">
        <f>E357*F357</f>
        <v>2.25</v>
      </c>
      <c r="J357" s="87"/>
    </row>
    <row r="358" spans="1:10" ht="11.25">
      <c r="A358" s="117"/>
      <c r="B358" s="37" t="s">
        <v>279</v>
      </c>
      <c r="C358" s="78" t="s">
        <v>640</v>
      </c>
      <c r="D358" s="36" t="s">
        <v>32</v>
      </c>
      <c r="E358" s="87">
        <v>1.45</v>
      </c>
      <c r="F358" s="136">
        <v>4</v>
      </c>
      <c r="G358" s="137">
        <v>11.6</v>
      </c>
      <c r="H358" s="137">
        <v>5.8</v>
      </c>
      <c r="I358" s="87">
        <v>5.8</v>
      </c>
      <c r="J358" s="87"/>
    </row>
    <row r="359" spans="1:10" ht="11.25">
      <c r="A359" s="117"/>
      <c r="B359" s="37" t="s">
        <v>275</v>
      </c>
      <c r="C359" s="78" t="s">
        <v>641</v>
      </c>
      <c r="D359" s="36" t="s">
        <v>32</v>
      </c>
      <c r="E359" s="87">
        <v>0.25</v>
      </c>
      <c r="F359" s="136">
        <v>8</v>
      </c>
      <c r="G359" s="137">
        <v>2</v>
      </c>
      <c r="H359" s="137"/>
      <c r="I359" s="87">
        <f>E359*F359</f>
        <v>2</v>
      </c>
      <c r="J359" s="87"/>
    </row>
    <row r="360" spans="1:10" s="133" customFormat="1" ht="11.25">
      <c r="A360" s="78"/>
      <c r="B360" s="108"/>
      <c r="C360" s="109" t="s">
        <v>642</v>
      </c>
      <c r="D360" s="109"/>
      <c r="E360" s="110"/>
      <c r="F360" s="152"/>
      <c r="G360" s="153">
        <v>41.2</v>
      </c>
      <c r="H360" s="153">
        <f>SUM(H356:H359)</f>
        <v>21.15</v>
      </c>
      <c r="I360" s="110">
        <f>SUM(I356:I359)</f>
        <v>20.05</v>
      </c>
      <c r="J360" s="110">
        <f>SUM(J356:J359)</f>
        <v>0</v>
      </c>
    </row>
    <row r="361" spans="1:10" s="133" customFormat="1" ht="11.25">
      <c r="A361" s="78"/>
      <c r="B361" s="105"/>
      <c r="C361" s="92" t="s">
        <v>643</v>
      </c>
      <c r="D361" s="92"/>
      <c r="E361" s="107"/>
      <c r="F361" s="146"/>
      <c r="G361" s="147">
        <f>G354+G360</f>
        <v>99.60000000000001</v>
      </c>
      <c r="H361" s="147">
        <f>H354+H360</f>
        <v>23.549999999999997</v>
      </c>
      <c r="I361" s="147">
        <f>I354+I360</f>
        <v>76.05000000000001</v>
      </c>
      <c r="J361" s="147">
        <f>J354+J360</f>
        <v>6.830939999999999</v>
      </c>
    </row>
    <row r="362" spans="1:10" s="133" customFormat="1" ht="11.25">
      <c r="A362" s="118">
        <v>41500</v>
      </c>
      <c r="B362" s="93" t="s">
        <v>208</v>
      </c>
      <c r="C362" s="78" t="s">
        <v>209</v>
      </c>
      <c r="D362" s="78"/>
      <c r="E362" s="94"/>
      <c r="F362" s="141"/>
      <c r="G362" s="142"/>
      <c r="H362" s="142"/>
      <c r="I362" s="94"/>
      <c r="J362" s="94"/>
    </row>
    <row r="363" spans="1:10" ht="11.25">
      <c r="A363" s="36">
        <v>41501</v>
      </c>
      <c r="B363" s="37" t="s">
        <v>270</v>
      </c>
      <c r="C363" s="36" t="s">
        <v>644</v>
      </c>
      <c r="D363" s="36" t="s">
        <v>82</v>
      </c>
      <c r="E363" s="87">
        <v>2</v>
      </c>
      <c r="F363" s="136"/>
      <c r="G363" s="137">
        <v>2</v>
      </c>
      <c r="H363" s="137"/>
      <c r="I363" s="87">
        <f>E363</f>
        <v>2</v>
      </c>
      <c r="J363" s="87">
        <v>0.1322</v>
      </c>
    </row>
    <row r="364" spans="1:10" ht="11.25">
      <c r="A364" s="119">
        <v>41502</v>
      </c>
      <c r="B364" s="37" t="s">
        <v>272</v>
      </c>
      <c r="C364" s="36" t="s">
        <v>645</v>
      </c>
      <c r="D364" s="36" t="s">
        <v>82</v>
      </c>
      <c r="E364" s="87">
        <v>0.5</v>
      </c>
      <c r="F364" s="136"/>
      <c r="G364" s="137">
        <v>0.5</v>
      </c>
      <c r="H364" s="137"/>
      <c r="I364" s="87">
        <f aca="true" t="shared" si="5" ref="I364:I374">E364</f>
        <v>0.5</v>
      </c>
      <c r="J364" s="87"/>
    </row>
    <row r="365" spans="1:10" ht="11.25">
      <c r="A365" s="36">
        <v>41503</v>
      </c>
      <c r="B365" s="37" t="s">
        <v>279</v>
      </c>
      <c r="C365" s="36" t="s">
        <v>646</v>
      </c>
      <c r="D365" s="36" t="s">
        <v>82</v>
      </c>
      <c r="E365" s="87">
        <v>0.25</v>
      </c>
      <c r="F365" s="136"/>
      <c r="G365" s="137">
        <v>0.25</v>
      </c>
      <c r="H365" s="137"/>
      <c r="I365" s="87">
        <f t="shared" si="5"/>
        <v>0.25</v>
      </c>
      <c r="J365" s="87"/>
    </row>
    <row r="366" spans="1:10" ht="11.25">
      <c r="A366" s="119">
        <v>41504</v>
      </c>
      <c r="B366" s="37" t="s">
        <v>275</v>
      </c>
      <c r="C366" s="36" t="s">
        <v>647</v>
      </c>
      <c r="D366" s="36" t="s">
        <v>32</v>
      </c>
      <c r="E366" s="87"/>
      <c r="F366" s="136"/>
      <c r="G366" s="137">
        <v>0</v>
      </c>
      <c r="H366" s="137"/>
      <c r="I366" s="87">
        <f aca="true" t="shared" si="6" ref="I366:I373">E366*F366</f>
        <v>0</v>
      </c>
      <c r="J366" s="87"/>
    </row>
    <row r="367" spans="1:10" ht="11.25">
      <c r="A367" s="36">
        <v>41505</v>
      </c>
      <c r="B367" s="37" t="s">
        <v>336</v>
      </c>
      <c r="C367" s="36" t="s">
        <v>648</v>
      </c>
      <c r="D367" s="36" t="s">
        <v>32</v>
      </c>
      <c r="E367" s="87">
        <v>0.1</v>
      </c>
      <c r="F367" s="136">
        <v>6</v>
      </c>
      <c r="G367" s="137">
        <v>0.8</v>
      </c>
      <c r="H367" s="137">
        <v>0.2</v>
      </c>
      <c r="I367" s="87">
        <f t="shared" si="6"/>
        <v>0.6000000000000001</v>
      </c>
      <c r="J367" s="87"/>
    </row>
    <row r="368" spans="1:10" ht="11.25">
      <c r="A368" s="119">
        <v>41506</v>
      </c>
      <c r="B368" s="37" t="s">
        <v>386</v>
      </c>
      <c r="C368" s="36" t="s">
        <v>649</v>
      </c>
      <c r="D368" s="36" t="s">
        <v>32</v>
      </c>
      <c r="E368" s="87">
        <v>0.075</v>
      </c>
      <c r="F368" s="136">
        <v>6</v>
      </c>
      <c r="G368" s="137">
        <v>0.6</v>
      </c>
      <c r="H368" s="137">
        <v>0.15</v>
      </c>
      <c r="I368" s="87">
        <f t="shared" si="6"/>
        <v>0.44999999999999996</v>
      </c>
      <c r="J368" s="87"/>
    </row>
    <row r="369" spans="1:10" ht="11.25">
      <c r="A369" s="36">
        <v>41507</v>
      </c>
      <c r="B369" s="37" t="s">
        <v>388</v>
      </c>
      <c r="C369" s="36" t="s">
        <v>650</v>
      </c>
      <c r="D369" s="36" t="s">
        <v>32</v>
      </c>
      <c r="E369" s="87">
        <v>0.3</v>
      </c>
      <c r="F369" s="136">
        <v>4</v>
      </c>
      <c r="G369" s="137">
        <v>2.4</v>
      </c>
      <c r="H369" s="137">
        <v>1.2</v>
      </c>
      <c r="I369" s="87">
        <v>1.2</v>
      </c>
      <c r="J369" s="87"/>
    </row>
    <row r="370" spans="1:10" ht="11.25">
      <c r="A370" s="119">
        <v>41508</v>
      </c>
      <c r="B370" s="37" t="s">
        <v>390</v>
      </c>
      <c r="C370" s="36" t="s">
        <v>651</v>
      </c>
      <c r="D370" s="36" t="s">
        <v>32</v>
      </c>
      <c r="E370" s="87">
        <v>0.01</v>
      </c>
      <c r="F370" s="136">
        <v>6</v>
      </c>
      <c r="G370" s="137">
        <v>0.08</v>
      </c>
      <c r="H370" s="137">
        <v>0.02</v>
      </c>
      <c r="I370" s="87">
        <f t="shared" si="6"/>
        <v>0.06</v>
      </c>
      <c r="J370" s="87">
        <v>0.04242</v>
      </c>
    </row>
    <row r="371" spans="1:10" ht="11.25">
      <c r="A371" s="36">
        <v>41509</v>
      </c>
      <c r="B371" s="37" t="s">
        <v>392</v>
      </c>
      <c r="C371" s="36" t="s">
        <v>652</v>
      </c>
      <c r="D371" s="36" t="s">
        <v>82</v>
      </c>
      <c r="E371" s="87">
        <v>0.1</v>
      </c>
      <c r="F371" s="136"/>
      <c r="G371" s="137">
        <v>0.1</v>
      </c>
      <c r="H371" s="137"/>
      <c r="I371" s="87">
        <f t="shared" si="5"/>
        <v>0.1</v>
      </c>
      <c r="J371" s="87"/>
    </row>
    <row r="372" spans="1:10" ht="11.25">
      <c r="A372" s="119">
        <v>41510</v>
      </c>
      <c r="B372" s="37" t="s">
        <v>559</v>
      </c>
      <c r="C372" s="36" t="s">
        <v>653</v>
      </c>
      <c r="D372" s="36" t="s">
        <v>82</v>
      </c>
      <c r="E372" s="87"/>
      <c r="F372" s="136"/>
      <c r="G372" s="137">
        <v>0</v>
      </c>
      <c r="H372" s="137"/>
      <c r="I372" s="87">
        <f t="shared" si="5"/>
        <v>0</v>
      </c>
      <c r="J372" s="87"/>
    </row>
    <row r="373" spans="1:10" ht="11.25">
      <c r="A373" s="36">
        <v>41511</v>
      </c>
      <c r="B373" s="37" t="s">
        <v>561</v>
      </c>
      <c r="C373" s="112" t="s">
        <v>654</v>
      </c>
      <c r="D373" s="36" t="s">
        <v>32</v>
      </c>
      <c r="E373" s="87">
        <v>0.1</v>
      </c>
      <c r="F373" s="136">
        <v>12</v>
      </c>
      <c r="G373" s="137">
        <v>1.2</v>
      </c>
      <c r="H373" s="137"/>
      <c r="I373" s="87">
        <f t="shared" si="6"/>
        <v>1.2000000000000002</v>
      </c>
      <c r="J373" s="87"/>
    </row>
    <row r="374" spans="1:10" ht="11.25">
      <c r="A374" s="119">
        <v>41512</v>
      </c>
      <c r="B374" s="37" t="s">
        <v>563</v>
      </c>
      <c r="C374" s="36" t="s">
        <v>655</v>
      </c>
      <c r="D374" s="36" t="s">
        <v>82</v>
      </c>
      <c r="E374" s="87"/>
      <c r="F374" s="136"/>
      <c r="G374" s="137">
        <v>0</v>
      </c>
      <c r="H374" s="137"/>
      <c r="I374" s="87">
        <f t="shared" si="5"/>
        <v>0</v>
      </c>
      <c r="J374" s="87"/>
    </row>
    <row r="375" spans="1:10" ht="11.25">
      <c r="A375" s="36">
        <v>41513</v>
      </c>
      <c r="B375" s="37" t="s">
        <v>565</v>
      </c>
      <c r="C375" s="36" t="s">
        <v>656</v>
      </c>
      <c r="D375" s="36" t="s">
        <v>32</v>
      </c>
      <c r="E375" s="87">
        <v>0.1</v>
      </c>
      <c r="F375" s="136">
        <v>5</v>
      </c>
      <c r="G375" s="137">
        <v>0.8</v>
      </c>
      <c r="H375" s="137">
        <v>0.3</v>
      </c>
      <c r="I375" s="87">
        <f>E375*F375</f>
        <v>0.5</v>
      </c>
      <c r="J375" s="87"/>
    </row>
    <row r="376" spans="1:10" ht="11.25">
      <c r="A376" s="119">
        <v>41514</v>
      </c>
      <c r="B376" s="37" t="s">
        <v>567</v>
      </c>
      <c r="C376" s="36" t="s">
        <v>657</v>
      </c>
      <c r="D376" s="36" t="s">
        <v>546</v>
      </c>
      <c r="E376" s="87">
        <v>2</v>
      </c>
      <c r="F376" s="136">
        <v>4.5</v>
      </c>
      <c r="G376" s="137">
        <v>16</v>
      </c>
      <c r="H376" s="137">
        <v>7</v>
      </c>
      <c r="I376" s="87">
        <v>9</v>
      </c>
      <c r="J376" s="87"/>
    </row>
    <row r="377" spans="1:10" ht="11.25">
      <c r="A377" s="36">
        <v>41515</v>
      </c>
      <c r="B377" s="37" t="s">
        <v>569</v>
      </c>
      <c r="C377" s="112" t="s">
        <v>658</v>
      </c>
      <c r="D377" s="36" t="s">
        <v>546</v>
      </c>
      <c r="E377" s="87">
        <v>0.4</v>
      </c>
      <c r="F377" s="136">
        <v>0</v>
      </c>
      <c r="G377" s="137">
        <v>2.8</v>
      </c>
      <c r="H377" s="137">
        <v>2.8</v>
      </c>
      <c r="I377" s="87">
        <v>0</v>
      </c>
      <c r="J377" s="87"/>
    </row>
    <row r="378" spans="1:10" ht="11.25">
      <c r="A378" s="119">
        <v>41516</v>
      </c>
      <c r="B378" s="37" t="s">
        <v>571</v>
      </c>
      <c r="C378" s="36" t="s">
        <v>659</v>
      </c>
      <c r="D378" s="36" t="s">
        <v>546</v>
      </c>
      <c r="E378" s="87">
        <v>0.75</v>
      </c>
      <c r="F378" s="136">
        <v>4</v>
      </c>
      <c r="G378" s="137">
        <v>6</v>
      </c>
      <c r="H378" s="137">
        <v>3</v>
      </c>
      <c r="I378" s="87">
        <v>3</v>
      </c>
      <c r="J378" s="87"/>
    </row>
    <row r="379" spans="1:10" s="133" customFormat="1" ht="11.25">
      <c r="A379" s="78"/>
      <c r="B379" s="105"/>
      <c r="C379" s="92" t="s">
        <v>660</v>
      </c>
      <c r="D379" s="92"/>
      <c r="E379" s="107"/>
      <c r="F379" s="146"/>
      <c r="G379" s="147">
        <f>SUM(G363:G378)</f>
        <v>33.53</v>
      </c>
      <c r="H379" s="147">
        <f>SUM(H363:H378)</f>
        <v>14.669999999999998</v>
      </c>
      <c r="I379" s="107">
        <f>SUM(I363:I378)</f>
        <v>18.86</v>
      </c>
      <c r="J379" s="107">
        <f>SUM(J363:J378)</f>
        <v>0.17462</v>
      </c>
    </row>
    <row r="380" spans="1:10" s="133" customFormat="1" ht="11.25">
      <c r="A380" s="78">
        <v>42000</v>
      </c>
      <c r="B380" s="83">
        <v>4.2</v>
      </c>
      <c r="C380" s="84" t="s">
        <v>211</v>
      </c>
      <c r="D380" s="85" t="s">
        <v>269</v>
      </c>
      <c r="E380" s="86"/>
      <c r="F380" s="134"/>
      <c r="G380" s="135">
        <f>G388+G414+G423+G453+G471+G476</f>
        <v>708.675</v>
      </c>
      <c r="H380" s="135">
        <f>H388+H414+H423+H453+H471+H476</f>
        <v>246.698</v>
      </c>
      <c r="I380" s="135">
        <f>I388+I414+I423+I453+I471+I476</f>
        <v>461.98199999999997</v>
      </c>
      <c r="J380" s="135">
        <f>J388+J414+J423+J453+J471+J476</f>
        <v>0</v>
      </c>
    </row>
    <row r="381" spans="1:10" ht="11.25">
      <c r="A381" s="36">
        <v>41100</v>
      </c>
      <c r="B381" s="37" t="s">
        <v>539</v>
      </c>
      <c r="C381" s="57" t="s">
        <v>181</v>
      </c>
      <c r="D381" s="36"/>
      <c r="E381" s="87"/>
      <c r="F381" s="136"/>
      <c r="G381" s="137">
        <v>55.25</v>
      </c>
      <c r="H381" s="137"/>
      <c r="I381" s="87">
        <f>I388</f>
        <v>21.25</v>
      </c>
      <c r="J381" s="87"/>
    </row>
    <row r="382" spans="1:10" ht="11.25">
      <c r="A382" s="36">
        <v>41101</v>
      </c>
      <c r="B382" s="37" t="s">
        <v>270</v>
      </c>
      <c r="C382" s="36" t="s">
        <v>540</v>
      </c>
      <c r="D382" s="36" t="s">
        <v>541</v>
      </c>
      <c r="E382" s="87">
        <v>7</v>
      </c>
      <c r="F382" s="136">
        <v>0</v>
      </c>
      <c r="G382" s="137">
        <v>0</v>
      </c>
      <c r="H382" s="137"/>
      <c r="I382" s="87">
        <f>E382*F382</f>
        <v>0</v>
      </c>
      <c r="J382" s="87"/>
    </row>
    <row r="383" spans="1:10" ht="11.25">
      <c r="A383" s="36">
        <v>41102</v>
      </c>
      <c r="B383" s="37" t="s">
        <v>272</v>
      </c>
      <c r="C383" s="36" t="s">
        <v>542</v>
      </c>
      <c r="D383" s="36" t="s">
        <v>541</v>
      </c>
      <c r="E383" s="87">
        <v>0.25</v>
      </c>
      <c r="F383" s="136">
        <v>85</v>
      </c>
      <c r="G383" s="137">
        <v>21.25</v>
      </c>
      <c r="H383" s="137"/>
      <c r="I383" s="87">
        <f>E383*F383</f>
        <v>21.25</v>
      </c>
      <c r="J383" s="87"/>
    </row>
    <row r="384" spans="1:10" ht="11.25">
      <c r="A384" s="36">
        <v>41103</v>
      </c>
      <c r="B384" s="37" t="s">
        <v>279</v>
      </c>
      <c r="C384" s="36" t="s">
        <v>543</v>
      </c>
      <c r="D384" s="36" t="s">
        <v>541</v>
      </c>
      <c r="E384" s="87">
        <v>0.5</v>
      </c>
      <c r="F384" s="136">
        <v>0</v>
      </c>
      <c r="G384" s="137">
        <v>34</v>
      </c>
      <c r="H384" s="137">
        <v>34</v>
      </c>
      <c r="I384" s="87"/>
      <c r="J384" s="87"/>
    </row>
    <row r="385" spans="1:10" ht="13.5" customHeight="1" hidden="1">
      <c r="A385" s="36">
        <v>41104</v>
      </c>
      <c r="B385" s="37" t="s">
        <v>275</v>
      </c>
      <c r="C385" s="36" t="s">
        <v>544</v>
      </c>
      <c r="D385" s="36" t="s">
        <v>541</v>
      </c>
      <c r="E385" s="87">
        <v>0.02</v>
      </c>
      <c r="F385" s="136">
        <v>0</v>
      </c>
      <c r="G385" s="137">
        <v>0</v>
      </c>
      <c r="H385" s="137"/>
      <c r="I385" s="87">
        <f>E385*F385</f>
        <v>0</v>
      </c>
      <c r="J385" s="87"/>
    </row>
    <row r="386" spans="1:10" ht="11.25" hidden="1">
      <c r="A386" s="36">
        <v>41105</v>
      </c>
      <c r="B386" s="37" t="s">
        <v>336</v>
      </c>
      <c r="C386" s="36" t="s">
        <v>545</v>
      </c>
      <c r="D386" s="36" t="s">
        <v>541</v>
      </c>
      <c r="E386" s="87">
        <v>0.005</v>
      </c>
      <c r="F386" s="136">
        <v>0</v>
      </c>
      <c r="G386" s="137">
        <v>0</v>
      </c>
      <c r="H386" s="137"/>
      <c r="I386" s="87">
        <f>E386*F386</f>
        <v>0</v>
      </c>
      <c r="J386" s="87"/>
    </row>
    <row r="387" spans="1:10" ht="11.25" hidden="1">
      <c r="A387" s="36">
        <v>41106</v>
      </c>
      <c r="B387" s="37" t="s">
        <v>386</v>
      </c>
      <c r="C387" s="36" t="s">
        <v>661</v>
      </c>
      <c r="D387" s="36" t="s">
        <v>541</v>
      </c>
      <c r="E387" s="87">
        <v>0.03</v>
      </c>
      <c r="F387" s="136">
        <v>0</v>
      </c>
      <c r="G387" s="137">
        <v>0</v>
      </c>
      <c r="H387" s="137"/>
      <c r="I387" s="87">
        <f>E387*F387</f>
        <v>0</v>
      </c>
      <c r="J387" s="87"/>
    </row>
    <row r="388" spans="1:10" s="133" customFormat="1" ht="11.25">
      <c r="A388" s="78"/>
      <c r="B388" s="105" t="s">
        <v>180</v>
      </c>
      <c r="C388" s="92" t="s">
        <v>547</v>
      </c>
      <c r="D388" s="92"/>
      <c r="E388" s="107"/>
      <c r="F388" s="146"/>
      <c r="G388" s="147">
        <v>55.25</v>
      </c>
      <c r="H388" s="147">
        <v>34</v>
      </c>
      <c r="I388" s="107">
        <f>SUM(I382:I387)</f>
        <v>21.25</v>
      </c>
      <c r="J388" s="107">
        <f>SUM(J382:J387)</f>
        <v>0</v>
      </c>
    </row>
    <row r="389" spans="1:10" ht="11.25">
      <c r="A389" s="36">
        <v>41200</v>
      </c>
      <c r="B389" s="37" t="s">
        <v>548</v>
      </c>
      <c r="C389" s="57" t="s">
        <v>549</v>
      </c>
      <c r="D389" s="36"/>
      <c r="E389" s="87"/>
      <c r="F389" s="136"/>
      <c r="G389" s="137">
        <v>209.10000000000002</v>
      </c>
      <c r="H389" s="137"/>
      <c r="I389" s="87"/>
      <c r="J389" s="87"/>
    </row>
    <row r="390" spans="1:10" ht="11.25">
      <c r="A390" s="36">
        <v>41201</v>
      </c>
      <c r="B390" s="37" t="s">
        <v>270</v>
      </c>
      <c r="C390" s="36" t="s">
        <v>550</v>
      </c>
      <c r="D390" s="36" t="s">
        <v>541</v>
      </c>
      <c r="E390" s="87">
        <v>0.45</v>
      </c>
      <c r="F390" s="136">
        <v>68</v>
      </c>
      <c r="G390" s="137">
        <v>30.6</v>
      </c>
      <c r="H390" s="137"/>
      <c r="I390" s="87">
        <f>E390*F390</f>
        <v>30.6</v>
      </c>
      <c r="J390" s="87"/>
    </row>
    <row r="391" spans="1:10" ht="11.25">
      <c r="A391" s="36">
        <v>41202</v>
      </c>
      <c r="B391" s="37" t="s">
        <v>272</v>
      </c>
      <c r="C391" s="36" t="s">
        <v>551</v>
      </c>
      <c r="D391" s="36" t="s">
        <v>541</v>
      </c>
      <c r="E391" s="87">
        <v>0.35</v>
      </c>
      <c r="F391" s="136">
        <v>68</v>
      </c>
      <c r="G391" s="137">
        <v>23.799999999999997</v>
      </c>
      <c r="H391" s="137"/>
      <c r="I391" s="87">
        <f aca="true" t="shared" si="7" ref="I391:I412">E391*F391</f>
        <v>23.799999999999997</v>
      </c>
      <c r="J391" s="87"/>
    </row>
    <row r="392" spans="1:10" ht="11.25">
      <c r="A392" s="36">
        <v>41203</v>
      </c>
      <c r="B392" s="37" t="s">
        <v>279</v>
      </c>
      <c r="C392" s="36" t="s">
        <v>552</v>
      </c>
      <c r="D392" s="36" t="s">
        <v>541</v>
      </c>
      <c r="E392" s="87">
        <v>0.45</v>
      </c>
      <c r="F392" s="136">
        <v>17</v>
      </c>
      <c r="G392" s="137">
        <v>7.65</v>
      </c>
      <c r="H392" s="137"/>
      <c r="I392" s="87">
        <f t="shared" si="7"/>
        <v>7.65</v>
      </c>
      <c r="J392" s="87"/>
    </row>
    <row r="393" spans="1:10" ht="11.25">
      <c r="A393" s="36">
        <v>41204</v>
      </c>
      <c r="B393" s="37" t="s">
        <v>275</v>
      </c>
      <c r="C393" s="36" t="s">
        <v>553</v>
      </c>
      <c r="D393" s="36" t="s">
        <v>541</v>
      </c>
      <c r="E393" s="87">
        <v>0.075</v>
      </c>
      <c r="F393" s="136">
        <v>17</v>
      </c>
      <c r="G393" s="137">
        <v>1.275</v>
      </c>
      <c r="H393" s="137"/>
      <c r="I393" s="87">
        <f t="shared" si="7"/>
        <v>1.275</v>
      </c>
      <c r="J393" s="87"/>
    </row>
    <row r="394" spans="1:10" ht="11.25">
      <c r="A394" s="36">
        <v>41205</v>
      </c>
      <c r="B394" s="37" t="s">
        <v>336</v>
      </c>
      <c r="C394" s="36" t="s">
        <v>554</v>
      </c>
      <c r="D394" s="36" t="s">
        <v>541</v>
      </c>
      <c r="E394" s="87">
        <v>0.075</v>
      </c>
      <c r="F394" s="136">
        <v>0</v>
      </c>
      <c r="G394" s="137">
        <v>0</v>
      </c>
      <c r="H394" s="137"/>
      <c r="I394" s="87">
        <f t="shared" si="7"/>
        <v>0</v>
      </c>
      <c r="J394" s="87"/>
    </row>
    <row r="395" spans="1:10" ht="11.25">
      <c r="A395" s="36">
        <v>41206</v>
      </c>
      <c r="B395" s="37" t="s">
        <v>386</v>
      </c>
      <c r="C395" s="36" t="s">
        <v>555</v>
      </c>
      <c r="D395" s="36" t="s">
        <v>541</v>
      </c>
      <c r="E395" s="87">
        <v>0.4</v>
      </c>
      <c r="F395" s="136">
        <v>0</v>
      </c>
      <c r="G395" s="137">
        <v>0</v>
      </c>
      <c r="H395" s="137"/>
      <c r="I395" s="87">
        <f t="shared" si="7"/>
        <v>0</v>
      </c>
      <c r="J395" s="87"/>
    </row>
    <row r="396" spans="1:10" ht="11.25">
      <c r="A396" s="36">
        <v>41207</v>
      </c>
      <c r="B396" s="37" t="s">
        <v>388</v>
      </c>
      <c r="C396" s="36" t="s">
        <v>556</v>
      </c>
      <c r="D396" s="36" t="s">
        <v>541</v>
      </c>
      <c r="E396" s="87">
        <v>0.3</v>
      </c>
      <c r="F396" s="136">
        <v>17</v>
      </c>
      <c r="G396" s="137">
        <v>5.1</v>
      </c>
      <c r="H396" s="137"/>
      <c r="I396" s="87">
        <f t="shared" si="7"/>
        <v>5.1</v>
      </c>
      <c r="J396" s="87"/>
    </row>
    <row r="397" spans="1:10" ht="11.25">
      <c r="A397" s="36">
        <v>41208</v>
      </c>
      <c r="B397" s="37" t="s">
        <v>390</v>
      </c>
      <c r="C397" s="36" t="s">
        <v>557</v>
      </c>
      <c r="D397" s="36" t="s">
        <v>541</v>
      </c>
      <c r="E397" s="87">
        <v>0.12</v>
      </c>
      <c r="F397" s="136">
        <v>0</v>
      </c>
      <c r="G397" s="137">
        <v>0</v>
      </c>
      <c r="H397" s="137"/>
      <c r="I397" s="87">
        <f t="shared" si="7"/>
        <v>0</v>
      </c>
      <c r="J397" s="87"/>
    </row>
    <row r="398" spans="1:10" ht="11.25">
      <c r="A398" s="36">
        <v>41209</v>
      </c>
      <c r="B398" s="37" t="s">
        <v>392</v>
      </c>
      <c r="C398" s="36" t="s">
        <v>558</v>
      </c>
      <c r="D398" s="36" t="s">
        <v>541</v>
      </c>
      <c r="E398" s="87">
        <v>0.035</v>
      </c>
      <c r="F398" s="136">
        <v>85</v>
      </c>
      <c r="G398" s="137">
        <v>2.975</v>
      </c>
      <c r="H398" s="137"/>
      <c r="I398" s="87">
        <f t="shared" si="7"/>
        <v>2.975</v>
      </c>
      <c r="J398" s="87"/>
    </row>
    <row r="399" spans="1:10" ht="11.25">
      <c r="A399" s="36">
        <v>41210</v>
      </c>
      <c r="B399" s="37" t="s">
        <v>559</v>
      </c>
      <c r="C399" s="36" t="s">
        <v>560</v>
      </c>
      <c r="D399" s="36" t="s">
        <v>541</v>
      </c>
      <c r="E399" s="87">
        <v>2</v>
      </c>
      <c r="F399" s="136">
        <v>0</v>
      </c>
      <c r="G399" s="137">
        <v>34</v>
      </c>
      <c r="H399" s="137">
        <v>34</v>
      </c>
      <c r="I399" s="87">
        <f>E399*F399</f>
        <v>0</v>
      </c>
      <c r="J399" s="87"/>
    </row>
    <row r="400" spans="1:10" ht="11.25">
      <c r="A400" s="36">
        <v>41211</v>
      </c>
      <c r="B400" s="37" t="s">
        <v>561</v>
      </c>
      <c r="C400" s="36" t="s">
        <v>562</v>
      </c>
      <c r="D400" s="36" t="s">
        <v>541</v>
      </c>
      <c r="E400" s="87">
        <v>0.4</v>
      </c>
      <c r="F400" s="136">
        <v>34</v>
      </c>
      <c r="G400" s="137">
        <v>13.600000000000001</v>
      </c>
      <c r="H400" s="137"/>
      <c r="I400" s="87">
        <f t="shared" si="7"/>
        <v>13.600000000000001</v>
      </c>
      <c r="J400" s="87"/>
    </row>
    <row r="401" spans="1:10" ht="11.25">
      <c r="A401" s="36">
        <v>41212</v>
      </c>
      <c r="B401" s="37" t="s">
        <v>563</v>
      </c>
      <c r="C401" s="36" t="s">
        <v>564</v>
      </c>
      <c r="D401" s="36" t="s">
        <v>541</v>
      </c>
      <c r="E401" s="87">
        <v>0.075</v>
      </c>
      <c r="F401" s="136">
        <v>17</v>
      </c>
      <c r="G401" s="137">
        <v>1.275</v>
      </c>
      <c r="H401" s="137"/>
      <c r="I401" s="87">
        <f t="shared" si="7"/>
        <v>1.275</v>
      </c>
      <c r="J401" s="87"/>
    </row>
    <row r="402" spans="1:10" ht="11.25">
      <c r="A402" s="36">
        <v>41213</v>
      </c>
      <c r="B402" s="37" t="s">
        <v>565</v>
      </c>
      <c r="C402" s="36" t="s">
        <v>566</v>
      </c>
      <c r="D402" s="36" t="s">
        <v>162</v>
      </c>
      <c r="E402" s="87">
        <v>0.2</v>
      </c>
      <c r="F402" s="136">
        <v>0</v>
      </c>
      <c r="G402" s="137">
        <v>3.4000000000000004</v>
      </c>
      <c r="H402" s="137">
        <v>3.4</v>
      </c>
      <c r="I402" s="87">
        <v>0</v>
      </c>
      <c r="J402" s="87"/>
    </row>
    <row r="403" spans="1:10" ht="11.25">
      <c r="A403" s="36">
        <v>41214</v>
      </c>
      <c r="B403" s="37" t="s">
        <v>567</v>
      </c>
      <c r="C403" s="36" t="s">
        <v>568</v>
      </c>
      <c r="D403" s="36" t="s">
        <v>162</v>
      </c>
      <c r="E403" s="87">
        <v>0.15</v>
      </c>
      <c r="F403" s="136">
        <v>17</v>
      </c>
      <c r="G403" s="137">
        <v>2.55</v>
      </c>
      <c r="H403" s="137"/>
      <c r="I403" s="87">
        <f t="shared" si="7"/>
        <v>2.55</v>
      </c>
      <c r="J403" s="87"/>
    </row>
    <row r="404" spans="1:10" ht="11.25">
      <c r="A404" s="36">
        <v>41215</v>
      </c>
      <c r="B404" s="37" t="s">
        <v>569</v>
      </c>
      <c r="C404" s="36" t="s">
        <v>570</v>
      </c>
      <c r="D404" s="36" t="s">
        <v>541</v>
      </c>
      <c r="E404" s="87">
        <v>0.75</v>
      </c>
      <c r="F404" s="136">
        <v>17</v>
      </c>
      <c r="G404" s="137">
        <v>12.75</v>
      </c>
      <c r="H404" s="137"/>
      <c r="I404" s="87">
        <f t="shared" si="7"/>
        <v>12.75</v>
      </c>
      <c r="J404" s="87"/>
    </row>
    <row r="405" spans="1:10" ht="11.25">
      <c r="A405" s="36">
        <v>41216</v>
      </c>
      <c r="B405" s="37" t="s">
        <v>571</v>
      </c>
      <c r="C405" s="36" t="s">
        <v>572</v>
      </c>
      <c r="D405" s="36" t="s">
        <v>162</v>
      </c>
      <c r="E405" s="87">
        <v>0.02</v>
      </c>
      <c r="F405" s="136">
        <v>0</v>
      </c>
      <c r="G405" s="137">
        <v>0</v>
      </c>
      <c r="H405" s="137"/>
      <c r="I405" s="87">
        <f t="shared" si="7"/>
        <v>0</v>
      </c>
      <c r="J405" s="87"/>
    </row>
    <row r="406" spans="1:10" ht="11.25">
      <c r="A406" s="36">
        <v>41217</v>
      </c>
      <c r="B406" s="37" t="s">
        <v>573</v>
      </c>
      <c r="C406" s="36" t="s">
        <v>574</v>
      </c>
      <c r="D406" s="36" t="s">
        <v>162</v>
      </c>
      <c r="E406" s="87">
        <v>0.35</v>
      </c>
      <c r="F406" s="136">
        <v>0</v>
      </c>
      <c r="G406" s="137">
        <v>0</v>
      </c>
      <c r="H406" s="137"/>
      <c r="I406" s="87">
        <f t="shared" si="7"/>
        <v>0</v>
      </c>
      <c r="J406" s="87"/>
    </row>
    <row r="407" spans="1:10" ht="11.25">
      <c r="A407" s="36">
        <v>41218</v>
      </c>
      <c r="B407" s="37" t="s">
        <v>575</v>
      </c>
      <c r="C407" s="36" t="s">
        <v>576</v>
      </c>
      <c r="D407" s="36" t="s">
        <v>162</v>
      </c>
      <c r="E407" s="87">
        <v>0.075</v>
      </c>
      <c r="F407" s="136">
        <v>17</v>
      </c>
      <c r="G407" s="137">
        <v>1.275</v>
      </c>
      <c r="H407" s="137"/>
      <c r="I407" s="87">
        <f t="shared" si="7"/>
        <v>1.275</v>
      </c>
      <c r="J407" s="87"/>
    </row>
    <row r="408" spans="1:10" ht="11.25">
      <c r="A408" s="36">
        <v>41219</v>
      </c>
      <c r="B408" s="37" t="s">
        <v>577</v>
      </c>
      <c r="C408" s="36" t="s">
        <v>578</v>
      </c>
      <c r="D408" s="36" t="s">
        <v>162</v>
      </c>
      <c r="E408" s="87">
        <v>0.1</v>
      </c>
      <c r="F408" s="136">
        <v>0</v>
      </c>
      <c r="G408" s="137">
        <v>0</v>
      </c>
      <c r="H408" s="137"/>
      <c r="I408" s="87">
        <f t="shared" si="7"/>
        <v>0</v>
      </c>
      <c r="J408" s="87"/>
    </row>
    <row r="409" spans="1:10" ht="11.25">
      <c r="A409" s="36">
        <v>41220</v>
      </c>
      <c r="B409" s="37" t="s">
        <v>579</v>
      </c>
      <c r="C409" s="36" t="s">
        <v>580</v>
      </c>
      <c r="D409" s="36" t="s">
        <v>162</v>
      </c>
      <c r="E409" s="87">
        <v>0.25</v>
      </c>
      <c r="F409" s="136">
        <v>0</v>
      </c>
      <c r="G409" s="137">
        <v>0</v>
      </c>
      <c r="H409" s="137"/>
      <c r="I409" s="87">
        <f t="shared" si="7"/>
        <v>0</v>
      </c>
      <c r="J409" s="87"/>
    </row>
    <row r="410" spans="1:10" ht="11.25">
      <c r="A410" s="36">
        <v>41221</v>
      </c>
      <c r="B410" s="37" t="s">
        <v>581</v>
      </c>
      <c r="C410" s="112" t="s">
        <v>582</v>
      </c>
      <c r="D410" s="36" t="s">
        <v>162</v>
      </c>
      <c r="E410" s="87">
        <v>0.65</v>
      </c>
      <c r="F410" s="136">
        <v>0</v>
      </c>
      <c r="G410" s="137">
        <v>22.1</v>
      </c>
      <c r="H410" s="137">
        <v>22.1</v>
      </c>
      <c r="I410" s="87">
        <v>0</v>
      </c>
      <c r="J410" s="87"/>
    </row>
    <row r="411" spans="1:10" ht="11.25">
      <c r="A411" s="36">
        <v>41222</v>
      </c>
      <c r="B411" s="37" t="s">
        <v>583</v>
      </c>
      <c r="C411" s="36" t="s">
        <v>584</v>
      </c>
      <c r="D411" s="36" t="s">
        <v>541</v>
      </c>
      <c r="E411" s="87">
        <v>0.25</v>
      </c>
      <c r="F411" s="136">
        <v>17</v>
      </c>
      <c r="G411" s="137">
        <v>4.25</v>
      </c>
      <c r="H411" s="137"/>
      <c r="I411" s="87">
        <f t="shared" si="7"/>
        <v>4.25</v>
      </c>
      <c r="J411" s="87"/>
    </row>
    <row r="412" spans="1:10" ht="11.25">
      <c r="A412" s="36">
        <v>41223</v>
      </c>
      <c r="B412" s="37" t="s">
        <v>585</v>
      </c>
      <c r="C412" s="36" t="s">
        <v>586</v>
      </c>
      <c r="D412" s="36" t="s">
        <v>541</v>
      </c>
      <c r="E412" s="87">
        <v>1</v>
      </c>
      <c r="F412" s="136">
        <v>17</v>
      </c>
      <c r="G412" s="137">
        <v>25.5</v>
      </c>
      <c r="H412" s="137">
        <v>8.5</v>
      </c>
      <c r="I412" s="87">
        <f t="shared" si="7"/>
        <v>17</v>
      </c>
      <c r="J412" s="87"/>
    </row>
    <row r="413" spans="1:10" ht="11.25">
      <c r="A413" s="36">
        <v>41224</v>
      </c>
      <c r="B413" s="37" t="s">
        <v>587</v>
      </c>
      <c r="C413" s="36" t="s">
        <v>588</v>
      </c>
      <c r="D413" s="36" t="s">
        <v>541</v>
      </c>
      <c r="E413" s="87">
        <v>1</v>
      </c>
      <c r="F413" s="136">
        <v>0</v>
      </c>
      <c r="G413" s="137">
        <v>17</v>
      </c>
      <c r="H413" s="137">
        <v>17</v>
      </c>
      <c r="I413" s="87">
        <v>0</v>
      </c>
      <c r="J413" s="87"/>
    </row>
    <row r="414" spans="1:10" s="133" customFormat="1" ht="11.25">
      <c r="A414" s="78"/>
      <c r="B414" s="105"/>
      <c r="C414" s="92" t="s">
        <v>589</v>
      </c>
      <c r="D414" s="92"/>
      <c r="E414" s="107"/>
      <c r="F414" s="146"/>
      <c r="G414" s="147">
        <f>SUM(G390:G413)</f>
        <v>209.10000000000002</v>
      </c>
      <c r="H414" s="147">
        <f>SUM(H390:H413)</f>
        <v>85</v>
      </c>
      <c r="I414" s="107">
        <f>SUM(I390:I413)</f>
        <v>124.10000000000001</v>
      </c>
      <c r="J414" s="107">
        <f>SUM(J390:J413)</f>
        <v>0</v>
      </c>
    </row>
    <row r="415" spans="1:10" ht="11.25">
      <c r="A415" s="36">
        <v>41300</v>
      </c>
      <c r="B415" s="37" t="s">
        <v>186</v>
      </c>
      <c r="C415" s="36" t="s">
        <v>662</v>
      </c>
      <c r="D415" s="36"/>
      <c r="E415" s="87"/>
      <c r="F415" s="136"/>
      <c r="G415" s="137">
        <v>14.875</v>
      </c>
      <c r="H415" s="137"/>
      <c r="I415" s="87">
        <f>I423</f>
        <v>5.1</v>
      </c>
      <c r="J415" s="87"/>
    </row>
    <row r="416" spans="1:10" ht="11.25">
      <c r="A416" s="36"/>
      <c r="B416" s="37" t="s">
        <v>663</v>
      </c>
      <c r="C416" s="36" t="s">
        <v>664</v>
      </c>
      <c r="D416" s="36"/>
      <c r="E416" s="87"/>
      <c r="F416" s="136"/>
      <c r="G416" s="137"/>
      <c r="H416" s="137"/>
      <c r="I416" s="87"/>
      <c r="J416" s="87"/>
    </row>
    <row r="417" spans="1:10" ht="11.25">
      <c r="A417" s="112">
        <v>41320</v>
      </c>
      <c r="B417" s="37" t="s">
        <v>665</v>
      </c>
      <c r="C417" s="36" t="s">
        <v>193</v>
      </c>
      <c r="D417" s="36"/>
      <c r="E417" s="87"/>
      <c r="F417" s="136"/>
      <c r="G417" s="137">
        <v>8.5</v>
      </c>
      <c r="H417" s="137"/>
      <c r="I417" s="87">
        <f>I420</f>
        <v>5.1</v>
      </c>
      <c r="J417" s="87"/>
    </row>
    <row r="418" spans="1:10" ht="11.25">
      <c r="A418" s="36"/>
      <c r="B418" s="37"/>
      <c r="C418" s="36" t="s">
        <v>599</v>
      </c>
      <c r="D418" s="36" t="s">
        <v>383</v>
      </c>
      <c r="E418" s="87">
        <v>0.3</v>
      </c>
      <c r="F418" s="136">
        <v>17</v>
      </c>
      <c r="G418" s="137">
        <v>8.5</v>
      </c>
      <c r="H418" s="137">
        <v>3.4</v>
      </c>
      <c r="I418" s="87">
        <v>5.1</v>
      </c>
      <c r="J418" s="87"/>
    </row>
    <row r="419" spans="1:10" ht="11.25">
      <c r="A419" s="36"/>
      <c r="B419" s="37"/>
      <c r="C419" s="36" t="s">
        <v>600</v>
      </c>
      <c r="D419" s="36" t="s">
        <v>383</v>
      </c>
      <c r="E419" s="87">
        <v>1</v>
      </c>
      <c r="F419" s="136">
        <v>0</v>
      </c>
      <c r="G419" s="137">
        <v>0</v>
      </c>
      <c r="H419" s="137"/>
      <c r="I419" s="87">
        <f>E419*F419</f>
        <v>0</v>
      </c>
      <c r="J419" s="87"/>
    </row>
    <row r="420" spans="1:10" s="133" customFormat="1" ht="11.25">
      <c r="A420" s="78"/>
      <c r="B420" s="93"/>
      <c r="C420" s="78" t="s">
        <v>666</v>
      </c>
      <c r="D420" s="78" t="s">
        <v>269</v>
      </c>
      <c r="E420" s="94" t="s">
        <v>269</v>
      </c>
      <c r="F420" s="141"/>
      <c r="G420" s="142">
        <v>8.5</v>
      </c>
      <c r="H420" s="142">
        <v>3.4</v>
      </c>
      <c r="I420" s="94">
        <f>SUM(I418:I419)</f>
        <v>5.1</v>
      </c>
      <c r="J420" s="94"/>
    </row>
    <row r="421" spans="1:10" ht="11.25">
      <c r="A421" s="36">
        <v>41330</v>
      </c>
      <c r="B421" s="37" t="s">
        <v>667</v>
      </c>
      <c r="C421" s="112" t="s">
        <v>668</v>
      </c>
      <c r="D421" s="36" t="s">
        <v>35</v>
      </c>
      <c r="E421" s="87">
        <v>0.025</v>
      </c>
      <c r="F421" s="136"/>
      <c r="G421" s="137">
        <v>6.375</v>
      </c>
      <c r="H421" s="137">
        <v>6.38</v>
      </c>
      <c r="I421" s="87">
        <f>F421*E421</f>
        <v>0</v>
      </c>
      <c r="J421" s="87"/>
    </row>
    <row r="422" spans="1:10" s="133" customFormat="1" ht="11.25">
      <c r="A422" s="78"/>
      <c r="B422" s="93"/>
      <c r="C422" s="78" t="s">
        <v>669</v>
      </c>
      <c r="D422" s="78"/>
      <c r="E422" s="94"/>
      <c r="F422" s="141"/>
      <c r="G422" s="142">
        <v>6.375</v>
      </c>
      <c r="H422" s="142">
        <v>6.38</v>
      </c>
      <c r="I422" s="94">
        <f>I421</f>
        <v>0</v>
      </c>
      <c r="J422" s="94"/>
    </row>
    <row r="423" spans="1:10" s="133" customFormat="1" ht="11.25">
      <c r="A423" s="78"/>
      <c r="B423" s="105"/>
      <c r="C423" s="92" t="s">
        <v>608</v>
      </c>
      <c r="D423" s="92" t="s">
        <v>269</v>
      </c>
      <c r="E423" s="107" t="s">
        <v>269</v>
      </c>
      <c r="F423" s="146"/>
      <c r="G423" s="147">
        <f>G420+G422</f>
        <v>14.875</v>
      </c>
      <c r="H423" s="147">
        <f>H420+H422</f>
        <v>9.78</v>
      </c>
      <c r="I423" s="107">
        <f>I420+I422</f>
        <v>5.1</v>
      </c>
      <c r="J423" s="107">
        <f>J420+J422</f>
        <v>0</v>
      </c>
    </row>
    <row r="424" spans="1:10" s="140" customFormat="1" ht="11.25">
      <c r="A424" s="88">
        <v>41400</v>
      </c>
      <c r="B424" s="114" t="s">
        <v>199</v>
      </c>
      <c r="C424" s="88" t="s">
        <v>200</v>
      </c>
      <c r="D424" s="88"/>
      <c r="E424" s="115"/>
      <c r="F424" s="156"/>
      <c r="G424" s="157"/>
      <c r="H424" s="157"/>
      <c r="I424" s="120"/>
      <c r="J424" s="115"/>
    </row>
    <row r="425" spans="1:10" ht="11.25">
      <c r="A425" s="36">
        <v>41410</v>
      </c>
      <c r="B425" s="37" t="s">
        <v>201</v>
      </c>
      <c r="C425" s="57" t="s">
        <v>670</v>
      </c>
      <c r="D425" s="36"/>
      <c r="E425" s="87"/>
      <c r="F425" s="136"/>
      <c r="G425" s="137"/>
      <c r="H425" s="137"/>
      <c r="I425" s="76"/>
      <c r="J425" s="87"/>
    </row>
    <row r="426" spans="1:10" ht="11.25">
      <c r="A426" s="36"/>
      <c r="B426" s="37" t="s">
        <v>354</v>
      </c>
      <c r="C426" s="36" t="s">
        <v>671</v>
      </c>
      <c r="D426" s="36" t="s">
        <v>32</v>
      </c>
      <c r="E426" s="87">
        <v>0.6</v>
      </c>
      <c r="F426" s="136">
        <v>85</v>
      </c>
      <c r="G426" s="137">
        <v>51</v>
      </c>
      <c r="H426" s="137"/>
      <c r="I426" s="87">
        <f>E426*F426</f>
        <v>51</v>
      </c>
      <c r="J426" s="87"/>
    </row>
    <row r="427" spans="1:10" ht="11.25">
      <c r="A427" s="36"/>
      <c r="B427" s="37" t="s">
        <v>356</v>
      </c>
      <c r="C427" s="112" t="s">
        <v>672</v>
      </c>
      <c r="D427" s="36" t="s">
        <v>32</v>
      </c>
      <c r="E427" s="87">
        <v>0.6</v>
      </c>
      <c r="F427" s="136">
        <v>25</v>
      </c>
      <c r="G427" s="137">
        <v>15</v>
      </c>
      <c r="H427" s="137"/>
      <c r="I427" s="87">
        <f aca="true" t="shared" si="8" ref="I427:I433">E427*F427</f>
        <v>15</v>
      </c>
      <c r="J427" s="87"/>
    </row>
    <row r="428" spans="1:10" ht="11.25">
      <c r="A428" s="36"/>
      <c r="B428" s="37" t="s">
        <v>358</v>
      </c>
      <c r="C428" s="36" t="s">
        <v>673</v>
      </c>
      <c r="D428" s="36" t="s">
        <v>32</v>
      </c>
      <c r="E428" s="87">
        <v>0.6</v>
      </c>
      <c r="F428" s="136">
        <v>85</v>
      </c>
      <c r="G428" s="137">
        <v>51</v>
      </c>
      <c r="H428" s="137"/>
      <c r="I428" s="87">
        <f t="shared" si="8"/>
        <v>51</v>
      </c>
      <c r="J428" s="87"/>
    </row>
    <row r="429" spans="1:10" ht="11.25">
      <c r="A429" s="36"/>
      <c r="B429" s="37" t="s">
        <v>361</v>
      </c>
      <c r="C429" s="112" t="s">
        <v>674</v>
      </c>
      <c r="D429" s="36" t="s">
        <v>32</v>
      </c>
      <c r="E429" s="87">
        <v>0.3</v>
      </c>
      <c r="F429" s="136">
        <v>30</v>
      </c>
      <c r="G429" s="137">
        <v>9</v>
      </c>
      <c r="H429" s="137"/>
      <c r="I429" s="87">
        <f t="shared" si="8"/>
        <v>9</v>
      </c>
      <c r="J429" s="87"/>
    </row>
    <row r="430" spans="1:10" ht="11.25">
      <c r="A430" s="36"/>
      <c r="B430" s="37" t="s">
        <v>363</v>
      </c>
      <c r="C430" s="112" t="s">
        <v>675</v>
      </c>
      <c r="D430" s="36" t="s">
        <v>32</v>
      </c>
      <c r="E430" s="87">
        <v>0.3</v>
      </c>
      <c r="F430" s="136">
        <v>50</v>
      </c>
      <c r="G430" s="137">
        <v>15</v>
      </c>
      <c r="H430" s="137"/>
      <c r="I430" s="87">
        <f t="shared" si="8"/>
        <v>15</v>
      </c>
      <c r="J430" s="87"/>
    </row>
    <row r="431" spans="1:10" ht="11.25">
      <c r="A431" s="36"/>
      <c r="B431" s="37" t="s">
        <v>365</v>
      </c>
      <c r="C431" s="112" t="s">
        <v>676</v>
      </c>
      <c r="D431" s="36" t="s">
        <v>32</v>
      </c>
      <c r="E431" s="87">
        <v>0.3</v>
      </c>
      <c r="F431" s="136">
        <v>45</v>
      </c>
      <c r="G431" s="137">
        <v>13.5</v>
      </c>
      <c r="H431" s="137"/>
      <c r="I431" s="87">
        <f t="shared" si="8"/>
        <v>13.5</v>
      </c>
      <c r="J431" s="87"/>
    </row>
    <row r="432" spans="1:10" ht="11.25">
      <c r="A432" s="36"/>
      <c r="B432" s="37" t="s">
        <v>367</v>
      </c>
      <c r="C432" s="36" t="s">
        <v>677</v>
      </c>
      <c r="D432" s="36" t="s">
        <v>32</v>
      </c>
      <c r="E432" s="87">
        <v>0.3</v>
      </c>
      <c r="F432" s="136">
        <v>85</v>
      </c>
      <c r="G432" s="137">
        <v>25.5</v>
      </c>
      <c r="H432" s="137"/>
      <c r="I432" s="87">
        <f t="shared" si="8"/>
        <v>25.5</v>
      </c>
      <c r="J432" s="87"/>
    </row>
    <row r="433" spans="1:10" ht="11.25">
      <c r="A433" s="36"/>
      <c r="B433" s="37" t="s">
        <v>616</v>
      </c>
      <c r="C433" s="36" t="s">
        <v>678</v>
      </c>
      <c r="D433" s="36" t="s">
        <v>32</v>
      </c>
      <c r="E433" s="87">
        <v>0.2</v>
      </c>
      <c r="F433" s="136">
        <v>85</v>
      </c>
      <c r="G433" s="137">
        <v>17</v>
      </c>
      <c r="H433" s="137"/>
      <c r="I433" s="87">
        <f t="shared" si="8"/>
        <v>17</v>
      </c>
      <c r="J433" s="87"/>
    </row>
    <row r="434" spans="1:10" s="133" customFormat="1" ht="11.25">
      <c r="A434" s="78"/>
      <c r="B434" s="108"/>
      <c r="C434" s="109" t="s">
        <v>825</v>
      </c>
      <c r="D434" s="109"/>
      <c r="E434" s="110"/>
      <c r="F434" s="152"/>
      <c r="G434" s="153">
        <v>197</v>
      </c>
      <c r="H434" s="153">
        <v>0</v>
      </c>
      <c r="I434" s="110">
        <f>SUM(I426:I433)</f>
        <v>197</v>
      </c>
      <c r="J434" s="110">
        <f>SUM(J426:J433)</f>
        <v>0</v>
      </c>
    </row>
    <row r="435" spans="1:10" ht="11.25">
      <c r="A435" s="36">
        <v>41420</v>
      </c>
      <c r="B435" s="37" t="s">
        <v>205</v>
      </c>
      <c r="C435" s="57" t="s">
        <v>206</v>
      </c>
      <c r="D435" s="36"/>
      <c r="E435" s="87"/>
      <c r="F435" s="136"/>
      <c r="G435" s="137"/>
      <c r="H435" s="137"/>
      <c r="I435" s="87"/>
      <c r="J435" s="87"/>
    </row>
    <row r="436" spans="1:10" ht="11.25">
      <c r="A436" s="36"/>
      <c r="B436" s="37" t="s">
        <v>354</v>
      </c>
      <c r="C436" s="36" t="s">
        <v>638</v>
      </c>
      <c r="D436" s="36" t="s">
        <v>32</v>
      </c>
      <c r="E436" s="87">
        <v>0.25</v>
      </c>
      <c r="F436" s="136">
        <v>85</v>
      </c>
      <c r="G436" s="137">
        <v>21.25</v>
      </c>
      <c r="H436" s="137"/>
      <c r="I436" s="87">
        <f>E436*F436</f>
        <v>21.25</v>
      </c>
      <c r="J436" s="87"/>
    </row>
    <row r="437" spans="1:10" ht="11.25">
      <c r="A437" s="36"/>
      <c r="B437" s="37" t="s">
        <v>356</v>
      </c>
      <c r="C437" s="36" t="s">
        <v>681</v>
      </c>
      <c r="D437" s="36" t="s">
        <v>32</v>
      </c>
      <c r="E437" s="87">
        <v>0.1</v>
      </c>
      <c r="F437" s="136">
        <v>85</v>
      </c>
      <c r="G437" s="137">
        <v>8.5</v>
      </c>
      <c r="H437" s="137"/>
      <c r="I437" s="87">
        <f>E437*F437</f>
        <v>8.5</v>
      </c>
      <c r="J437" s="87"/>
    </row>
    <row r="438" spans="1:10" ht="11.25">
      <c r="A438" s="36"/>
      <c r="B438" s="37" t="s">
        <v>358</v>
      </c>
      <c r="C438" s="112" t="s">
        <v>640</v>
      </c>
      <c r="D438" s="36" t="s">
        <v>32</v>
      </c>
      <c r="E438" s="87">
        <v>0.21</v>
      </c>
      <c r="F438" s="136">
        <v>20.47</v>
      </c>
      <c r="G438" s="137">
        <v>9.03</v>
      </c>
      <c r="H438" s="137">
        <v>4.73</v>
      </c>
      <c r="I438" s="87">
        <v>4.3</v>
      </c>
      <c r="J438" s="87"/>
    </row>
    <row r="439" spans="1:10" s="133" customFormat="1" ht="11.25">
      <c r="A439" s="78"/>
      <c r="B439" s="108"/>
      <c r="C439" s="109" t="s">
        <v>826</v>
      </c>
      <c r="D439" s="109"/>
      <c r="E439" s="110"/>
      <c r="F439" s="152"/>
      <c r="G439" s="153">
        <f>SUM(G436:G438)</f>
        <v>38.78</v>
      </c>
      <c r="H439" s="153">
        <f>SUM(H436:H438)</f>
        <v>4.73</v>
      </c>
      <c r="I439" s="153">
        <f>SUM(I436:I438)</f>
        <v>34.05</v>
      </c>
      <c r="J439" s="153">
        <f>SUM(J436:J438)</f>
        <v>0</v>
      </c>
    </row>
    <row r="440" spans="1:10" s="133" customFormat="1" ht="11.25">
      <c r="A440" s="78">
        <v>41410</v>
      </c>
      <c r="B440" s="121" t="s">
        <v>201</v>
      </c>
      <c r="C440" s="57" t="s">
        <v>683</v>
      </c>
      <c r="D440" s="98"/>
      <c r="E440" s="122"/>
      <c r="F440" s="149"/>
      <c r="G440" s="150"/>
      <c r="H440" s="150"/>
      <c r="I440" s="123"/>
      <c r="J440" s="94"/>
    </row>
    <row r="441" spans="1:10" ht="11.25">
      <c r="A441" s="36"/>
      <c r="B441" s="37" t="s">
        <v>354</v>
      </c>
      <c r="C441" s="36" t="s">
        <v>684</v>
      </c>
      <c r="D441" s="36" t="s">
        <v>32</v>
      </c>
      <c r="E441" s="87">
        <v>0.2</v>
      </c>
      <c r="F441" s="136">
        <v>68</v>
      </c>
      <c r="G441" s="137">
        <v>17</v>
      </c>
      <c r="H441" s="137">
        <v>3.4</v>
      </c>
      <c r="I441" s="87">
        <f>G441-H441</f>
        <v>13.6</v>
      </c>
      <c r="J441" s="87"/>
    </row>
    <row r="442" spans="1:10" ht="11.25">
      <c r="A442" s="36"/>
      <c r="B442" s="37" t="s">
        <v>356</v>
      </c>
      <c r="C442" s="112" t="s">
        <v>685</v>
      </c>
      <c r="D442" s="36" t="s">
        <v>32</v>
      </c>
      <c r="E442" s="87">
        <v>0.093</v>
      </c>
      <c r="F442" s="136">
        <v>48</v>
      </c>
      <c r="G442" s="137">
        <v>5.58</v>
      </c>
      <c r="H442" s="137">
        <v>1.116</v>
      </c>
      <c r="I442" s="87">
        <f>G442-H442</f>
        <v>4.464</v>
      </c>
      <c r="J442" s="87"/>
    </row>
    <row r="443" spans="1:10" ht="11.25">
      <c r="A443" s="36"/>
      <c r="B443" s="37" t="s">
        <v>358</v>
      </c>
      <c r="C443" s="112" t="s">
        <v>686</v>
      </c>
      <c r="D443" s="36" t="s">
        <v>32</v>
      </c>
      <c r="E443" s="87">
        <v>0.052</v>
      </c>
      <c r="F443" s="136">
        <v>4</v>
      </c>
      <c r="G443" s="137">
        <v>0.26</v>
      </c>
      <c r="H443" s="137">
        <v>0.052</v>
      </c>
      <c r="I443" s="87">
        <f>G443-H443</f>
        <v>0.20800000000000002</v>
      </c>
      <c r="J443" s="87"/>
    </row>
    <row r="444" spans="1:10" ht="11.25">
      <c r="A444" s="36"/>
      <c r="B444" s="37" t="s">
        <v>361</v>
      </c>
      <c r="C444" s="112" t="s">
        <v>687</v>
      </c>
      <c r="D444" s="36" t="s">
        <v>32</v>
      </c>
      <c r="E444" s="87">
        <v>0.052</v>
      </c>
      <c r="F444" s="136">
        <v>32</v>
      </c>
      <c r="G444" s="137">
        <v>2.08</v>
      </c>
      <c r="H444" s="137">
        <v>0.416</v>
      </c>
      <c r="I444" s="87">
        <f>G444-H444</f>
        <v>1.6640000000000001</v>
      </c>
      <c r="J444" s="87"/>
    </row>
    <row r="445" spans="1:10" ht="11.25">
      <c r="A445" s="36"/>
      <c r="B445" s="37" t="s">
        <v>363</v>
      </c>
      <c r="C445" s="36" t="s">
        <v>688</v>
      </c>
      <c r="D445" s="36" t="s">
        <v>32</v>
      </c>
      <c r="E445" s="87">
        <v>0.1</v>
      </c>
      <c r="F445" s="136">
        <v>68</v>
      </c>
      <c r="G445" s="137">
        <v>8.5</v>
      </c>
      <c r="H445" s="137">
        <v>1.7</v>
      </c>
      <c r="I445" s="87">
        <f>G445-H445</f>
        <v>6.8</v>
      </c>
      <c r="J445" s="87"/>
    </row>
    <row r="446" spans="1:10" ht="11.25">
      <c r="A446" s="36"/>
      <c r="B446" s="37" t="s">
        <v>365</v>
      </c>
      <c r="C446" s="36" t="s">
        <v>689</v>
      </c>
      <c r="D446" s="36" t="s">
        <v>32</v>
      </c>
      <c r="E446" s="87">
        <v>0.052</v>
      </c>
      <c r="F446" s="136">
        <v>68</v>
      </c>
      <c r="G446" s="137">
        <v>4.42</v>
      </c>
      <c r="H446" s="137">
        <v>0.884</v>
      </c>
      <c r="I446" s="87">
        <f>G446-H446</f>
        <v>3.536</v>
      </c>
      <c r="J446" s="87"/>
    </row>
    <row r="447" spans="1:10" s="133" customFormat="1" ht="11.25">
      <c r="A447" s="78"/>
      <c r="B447" s="108"/>
      <c r="C447" s="109" t="s">
        <v>827</v>
      </c>
      <c r="D447" s="109"/>
      <c r="E447" s="110"/>
      <c r="F447" s="152"/>
      <c r="G447" s="153">
        <v>37.84</v>
      </c>
      <c r="H447" s="153">
        <v>7.5680000000000005</v>
      </c>
      <c r="I447" s="110">
        <f>SUM(I441:I446)</f>
        <v>30.272000000000002</v>
      </c>
      <c r="J447" s="110">
        <f>SUM(J441:J446)</f>
        <v>0</v>
      </c>
    </row>
    <row r="448" spans="1:10" ht="11.25">
      <c r="A448" s="36">
        <v>41420</v>
      </c>
      <c r="B448" s="37" t="s">
        <v>205</v>
      </c>
      <c r="C448" s="57" t="s">
        <v>206</v>
      </c>
      <c r="D448" s="36"/>
      <c r="E448" s="87"/>
      <c r="F448" s="136"/>
      <c r="G448" s="137"/>
      <c r="H448" s="137"/>
      <c r="I448" s="76"/>
      <c r="J448" s="87"/>
    </row>
    <row r="449" spans="1:10" ht="11.25">
      <c r="A449" s="36"/>
      <c r="B449" s="37" t="s">
        <v>354</v>
      </c>
      <c r="C449" s="36" t="s">
        <v>638</v>
      </c>
      <c r="D449" s="36" t="s">
        <v>32</v>
      </c>
      <c r="E449" s="87">
        <v>0.25</v>
      </c>
      <c r="F449" s="136">
        <v>68</v>
      </c>
      <c r="G449" s="137">
        <v>21.25</v>
      </c>
      <c r="H449" s="137">
        <v>1.25</v>
      </c>
      <c r="I449" s="87">
        <f>G449-H449</f>
        <v>20</v>
      </c>
      <c r="J449" s="87"/>
    </row>
    <row r="450" spans="1:10" ht="11.25">
      <c r="A450" s="36"/>
      <c r="B450" s="37" t="s">
        <v>356</v>
      </c>
      <c r="C450" s="36" t="s">
        <v>681</v>
      </c>
      <c r="D450" s="36" t="s">
        <v>32</v>
      </c>
      <c r="E450" s="87">
        <v>0.1</v>
      </c>
      <c r="F450" s="136">
        <v>0</v>
      </c>
      <c r="G450" s="137">
        <v>8.5</v>
      </c>
      <c r="H450" s="137">
        <v>8.5</v>
      </c>
      <c r="I450" s="87">
        <v>0</v>
      </c>
      <c r="J450" s="87"/>
    </row>
    <row r="451" spans="1:10" ht="11.25">
      <c r="A451" s="36"/>
      <c r="B451" s="37" t="s">
        <v>358</v>
      </c>
      <c r="C451" s="112" t="s">
        <v>640</v>
      </c>
      <c r="D451" s="36" t="s">
        <v>32</v>
      </c>
      <c r="E451" s="87">
        <v>0.21</v>
      </c>
      <c r="F451" s="136">
        <v>20</v>
      </c>
      <c r="G451" s="137">
        <v>8.82</v>
      </c>
      <c r="H451" s="137">
        <v>4.62</v>
      </c>
      <c r="I451" s="87">
        <v>4.2</v>
      </c>
      <c r="J451" s="87"/>
    </row>
    <row r="452" spans="1:10" s="133" customFormat="1" ht="11.25">
      <c r="A452" s="78"/>
      <c r="B452" s="108"/>
      <c r="C452" s="109" t="s">
        <v>828</v>
      </c>
      <c r="D452" s="109"/>
      <c r="E452" s="110"/>
      <c r="F452" s="152"/>
      <c r="G452" s="153">
        <f>SUM(G449:G451)</f>
        <v>38.57</v>
      </c>
      <c r="H452" s="153">
        <f>SUM(H449:H451)</f>
        <v>14.370000000000001</v>
      </c>
      <c r="I452" s="110">
        <f>SUM(I449:I451)</f>
        <v>24.2</v>
      </c>
      <c r="J452" s="110">
        <f>SUM(J449:J451)</f>
        <v>0</v>
      </c>
    </row>
    <row r="453" spans="1:10" s="133" customFormat="1" ht="11.25">
      <c r="A453" s="78"/>
      <c r="B453" s="105"/>
      <c r="C453" s="90" t="s">
        <v>829</v>
      </c>
      <c r="D453" s="92"/>
      <c r="E453" s="107"/>
      <c r="F453" s="146"/>
      <c r="G453" s="147">
        <f>G434+G439+G447+G452</f>
        <v>312.19</v>
      </c>
      <c r="H453" s="147">
        <f>H434+H439+H447+H452</f>
        <v>26.668000000000003</v>
      </c>
      <c r="I453" s="107">
        <f>I434+I439+I447+I452</f>
        <v>285.522</v>
      </c>
      <c r="J453" s="107">
        <f>J434+J439+J447+J452</f>
        <v>0</v>
      </c>
    </row>
    <row r="454" spans="1:10" ht="11.25">
      <c r="A454" s="119">
        <v>41500</v>
      </c>
      <c r="B454" s="37" t="s">
        <v>208</v>
      </c>
      <c r="C454" s="36" t="s">
        <v>209</v>
      </c>
      <c r="D454" s="36"/>
      <c r="E454" s="87"/>
      <c r="F454" s="136"/>
      <c r="G454" s="137">
        <v>47.26</v>
      </c>
      <c r="H454" s="137"/>
      <c r="I454" s="87">
        <f>I471</f>
        <v>26.009999999999998</v>
      </c>
      <c r="J454" s="87"/>
    </row>
    <row r="455" spans="1:10" ht="11.25">
      <c r="A455" s="36">
        <v>41501</v>
      </c>
      <c r="B455" s="37" t="s">
        <v>270</v>
      </c>
      <c r="C455" s="36" t="s">
        <v>644</v>
      </c>
      <c r="D455" s="36" t="s">
        <v>82</v>
      </c>
      <c r="E455" s="87">
        <v>0.1</v>
      </c>
      <c r="F455" s="136">
        <v>17</v>
      </c>
      <c r="G455" s="137">
        <v>1.7000000000000002</v>
      </c>
      <c r="H455" s="137"/>
      <c r="I455" s="87">
        <f aca="true" t="shared" si="9" ref="I455:I462">E455*F455</f>
        <v>1.7000000000000002</v>
      </c>
      <c r="J455" s="87"/>
    </row>
    <row r="456" spans="1:10" ht="11.25">
      <c r="A456" s="119">
        <v>41502</v>
      </c>
      <c r="B456" s="37" t="s">
        <v>272</v>
      </c>
      <c r="C456" s="36" t="s">
        <v>645</v>
      </c>
      <c r="D456" s="36" t="s">
        <v>82</v>
      </c>
      <c r="E456" s="87">
        <v>0.05</v>
      </c>
      <c r="F456" s="136">
        <v>17</v>
      </c>
      <c r="G456" s="137">
        <v>0.8500000000000001</v>
      </c>
      <c r="H456" s="137"/>
      <c r="I456" s="87">
        <f t="shared" si="9"/>
        <v>0.8500000000000001</v>
      </c>
      <c r="J456" s="87"/>
    </row>
    <row r="457" spans="1:10" ht="11.25">
      <c r="A457" s="36">
        <v>41503</v>
      </c>
      <c r="B457" s="37" t="s">
        <v>279</v>
      </c>
      <c r="C457" s="36" t="s">
        <v>646</v>
      </c>
      <c r="D457" s="36" t="s">
        <v>82</v>
      </c>
      <c r="E457" s="87">
        <v>0.25</v>
      </c>
      <c r="F457" s="136">
        <v>0</v>
      </c>
      <c r="G457" s="137">
        <v>0</v>
      </c>
      <c r="H457" s="137"/>
      <c r="I457" s="87">
        <f t="shared" si="9"/>
        <v>0</v>
      </c>
      <c r="J457" s="87"/>
    </row>
    <row r="458" spans="1:10" ht="11.25">
      <c r="A458" s="119">
        <v>41504</v>
      </c>
      <c r="B458" s="37" t="s">
        <v>275</v>
      </c>
      <c r="C458" s="36" t="s">
        <v>647</v>
      </c>
      <c r="D458" s="36" t="s">
        <v>32</v>
      </c>
      <c r="E458" s="124"/>
      <c r="F458" s="136"/>
      <c r="G458" s="137">
        <v>0</v>
      </c>
      <c r="H458" s="137"/>
      <c r="I458" s="87">
        <f t="shared" si="9"/>
        <v>0</v>
      </c>
      <c r="J458" s="87"/>
    </row>
    <row r="459" spans="1:10" ht="11.25">
      <c r="A459" s="36">
        <v>41505</v>
      </c>
      <c r="B459" s="37" t="s">
        <v>336</v>
      </c>
      <c r="C459" s="36" t="s">
        <v>648</v>
      </c>
      <c r="D459" s="36" t="s">
        <v>32</v>
      </c>
      <c r="E459" s="87">
        <v>0.03</v>
      </c>
      <c r="F459" s="136">
        <v>85</v>
      </c>
      <c r="G459" s="137">
        <v>2.55</v>
      </c>
      <c r="H459" s="137"/>
      <c r="I459" s="87">
        <f t="shared" si="9"/>
        <v>2.55</v>
      </c>
      <c r="J459" s="87"/>
    </row>
    <row r="460" spans="1:10" ht="11.25">
      <c r="A460" s="119">
        <v>41506</v>
      </c>
      <c r="B460" s="37" t="s">
        <v>386</v>
      </c>
      <c r="C460" s="36" t="s">
        <v>649</v>
      </c>
      <c r="D460" s="36" t="s">
        <v>32</v>
      </c>
      <c r="E460" s="87">
        <v>0.005</v>
      </c>
      <c r="F460" s="136">
        <v>85</v>
      </c>
      <c r="G460" s="137">
        <v>0.425</v>
      </c>
      <c r="H460" s="137"/>
      <c r="I460" s="87">
        <f t="shared" si="9"/>
        <v>0.425</v>
      </c>
      <c r="J460" s="87"/>
    </row>
    <row r="461" spans="1:10" ht="11.25">
      <c r="A461" s="36">
        <v>41507</v>
      </c>
      <c r="B461" s="37" t="s">
        <v>388</v>
      </c>
      <c r="C461" s="36" t="s">
        <v>650</v>
      </c>
      <c r="D461" s="36" t="s">
        <v>32</v>
      </c>
      <c r="E461" s="87">
        <v>0.1</v>
      </c>
      <c r="F461" s="136">
        <v>85</v>
      </c>
      <c r="G461" s="137">
        <v>8.5</v>
      </c>
      <c r="H461" s="137"/>
      <c r="I461" s="87">
        <f t="shared" si="9"/>
        <v>8.5</v>
      </c>
      <c r="J461" s="87"/>
    </row>
    <row r="462" spans="1:10" ht="11.25">
      <c r="A462" s="119">
        <v>41508</v>
      </c>
      <c r="B462" s="37" t="s">
        <v>390</v>
      </c>
      <c r="C462" s="36" t="s">
        <v>651</v>
      </c>
      <c r="D462" s="36" t="s">
        <v>32</v>
      </c>
      <c r="E462" s="87">
        <v>0.005</v>
      </c>
      <c r="F462" s="136">
        <v>85</v>
      </c>
      <c r="G462" s="137">
        <v>0.425</v>
      </c>
      <c r="H462" s="137"/>
      <c r="I462" s="87">
        <f t="shared" si="9"/>
        <v>0.425</v>
      </c>
      <c r="J462" s="87"/>
    </row>
    <row r="463" spans="1:10" ht="13.5" customHeight="1">
      <c r="A463" s="36">
        <v>41509</v>
      </c>
      <c r="B463" s="37" t="s">
        <v>392</v>
      </c>
      <c r="C463" s="36" t="s">
        <v>652</v>
      </c>
      <c r="D463" s="36" t="s">
        <v>82</v>
      </c>
      <c r="E463" s="87">
        <v>0.055</v>
      </c>
      <c r="F463" s="136">
        <v>17</v>
      </c>
      <c r="G463" s="137">
        <v>0.935</v>
      </c>
      <c r="H463" s="137"/>
      <c r="I463" s="87">
        <f>E463*F463</f>
        <v>0.935</v>
      </c>
      <c r="J463" s="87"/>
    </row>
    <row r="464" spans="1:10" ht="13.5" customHeight="1">
      <c r="A464" s="119">
        <v>41510</v>
      </c>
      <c r="B464" s="37" t="s">
        <v>559</v>
      </c>
      <c r="C464" s="36" t="s">
        <v>653</v>
      </c>
      <c r="D464" s="36" t="s">
        <v>82</v>
      </c>
      <c r="E464" s="124"/>
      <c r="F464" s="136"/>
      <c r="G464" s="137">
        <v>0</v>
      </c>
      <c r="H464" s="137"/>
      <c r="I464" s="87">
        <f>E464</f>
        <v>0</v>
      </c>
      <c r="J464" s="87"/>
    </row>
    <row r="465" spans="1:10" ht="13.5" customHeight="1">
      <c r="A465" s="36">
        <v>41511</v>
      </c>
      <c r="B465" s="37" t="s">
        <v>561</v>
      </c>
      <c r="C465" s="36" t="s">
        <v>654</v>
      </c>
      <c r="D465" s="36" t="s">
        <v>32</v>
      </c>
      <c r="E465" s="87">
        <v>0.1</v>
      </c>
      <c r="F465" s="136">
        <v>0</v>
      </c>
      <c r="G465" s="137">
        <v>0</v>
      </c>
      <c r="H465" s="137"/>
      <c r="I465" s="87">
        <f>E465*F465</f>
        <v>0</v>
      </c>
      <c r="J465" s="87"/>
    </row>
    <row r="466" spans="1:10" ht="13.5" customHeight="1">
      <c r="A466" s="119">
        <v>41512</v>
      </c>
      <c r="B466" s="37" t="s">
        <v>563</v>
      </c>
      <c r="C466" s="36" t="s">
        <v>655</v>
      </c>
      <c r="D466" s="36" t="s">
        <v>82</v>
      </c>
      <c r="E466" s="124"/>
      <c r="F466" s="136"/>
      <c r="G466" s="137">
        <v>0</v>
      </c>
      <c r="H466" s="137"/>
      <c r="I466" s="87">
        <f>E466</f>
        <v>0</v>
      </c>
      <c r="J466" s="87"/>
    </row>
    <row r="467" spans="1:10" ht="11.25">
      <c r="A467" s="36">
        <v>41513</v>
      </c>
      <c r="B467" s="37" t="s">
        <v>565</v>
      </c>
      <c r="C467" s="36" t="s">
        <v>656</v>
      </c>
      <c r="D467" s="36" t="s">
        <v>32</v>
      </c>
      <c r="E467" s="87">
        <v>0.1</v>
      </c>
      <c r="F467" s="136">
        <v>0</v>
      </c>
      <c r="G467" s="137">
        <v>0</v>
      </c>
      <c r="H467" s="137"/>
      <c r="I467" s="87">
        <f>E467*F467</f>
        <v>0</v>
      </c>
      <c r="J467" s="87"/>
    </row>
    <row r="468" spans="1:10" ht="11.25">
      <c r="A468" s="119">
        <v>41514</v>
      </c>
      <c r="B468" s="37" t="s">
        <v>567</v>
      </c>
      <c r="C468" s="36" t="s">
        <v>657</v>
      </c>
      <c r="D468" s="36" t="s">
        <v>546</v>
      </c>
      <c r="E468" s="87">
        <v>0.125</v>
      </c>
      <c r="F468" s="136">
        <v>85</v>
      </c>
      <c r="G468" s="137">
        <v>10.625</v>
      </c>
      <c r="H468" s="137"/>
      <c r="I468" s="87">
        <f>E468*F468</f>
        <v>10.625</v>
      </c>
      <c r="J468" s="87"/>
    </row>
    <row r="469" spans="1:10" ht="11.25">
      <c r="A469" s="36">
        <v>41515</v>
      </c>
      <c r="B469" s="37" t="s">
        <v>569</v>
      </c>
      <c r="C469" s="36" t="s">
        <v>658</v>
      </c>
      <c r="D469" s="36" t="s">
        <v>546</v>
      </c>
      <c r="E469" s="87">
        <v>0.25</v>
      </c>
      <c r="F469" s="136">
        <v>0</v>
      </c>
      <c r="G469" s="137">
        <v>21.25</v>
      </c>
      <c r="H469" s="137">
        <v>21.25</v>
      </c>
      <c r="I469" s="87">
        <f>G469-H469</f>
        <v>0</v>
      </c>
      <c r="J469" s="87"/>
    </row>
    <row r="470" spans="1:10" ht="11.25">
      <c r="A470" s="119">
        <v>41516</v>
      </c>
      <c r="B470" s="37" t="s">
        <v>571</v>
      </c>
      <c r="C470" s="36" t="s">
        <v>659</v>
      </c>
      <c r="D470" s="36" t="s">
        <v>546</v>
      </c>
      <c r="E470" s="87">
        <v>0.25</v>
      </c>
      <c r="F470" s="136">
        <v>0</v>
      </c>
      <c r="G470" s="137">
        <v>0</v>
      </c>
      <c r="H470" s="137"/>
      <c r="I470" s="87">
        <f>E470*F470</f>
        <v>0</v>
      </c>
      <c r="J470" s="87"/>
    </row>
    <row r="471" spans="1:10" s="133" customFormat="1" ht="11.25">
      <c r="A471" s="78"/>
      <c r="B471" s="105"/>
      <c r="C471" s="92" t="s">
        <v>660</v>
      </c>
      <c r="D471" s="92"/>
      <c r="E471" s="107"/>
      <c r="F471" s="146"/>
      <c r="G471" s="147">
        <f>SUM(G455:G470)</f>
        <v>47.26</v>
      </c>
      <c r="H471" s="147">
        <f>SUM(H455:H470)</f>
        <v>21.25</v>
      </c>
      <c r="I471" s="107">
        <f>SUM(I455:I470)</f>
        <v>26.009999999999998</v>
      </c>
      <c r="J471" s="107">
        <f>SUM(J455:J470)</f>
        <v>0</v>
      </c>
    </row>
    <row r="472" spans="1:10" ht="11.25">
      <c r="A472" s="36">
        <v>41600</v>
      </c>
      <c r="B472" s="37" t="s">
        <v>225</v>
      </c>
      <c r="C472" s="36" t="s">
        <v>226</v>
      </c>
      <c r="D472" s="36"/>
      <c r="E472" s="87"/>
      <c r="F472" s="136"/>
      <c r="G472" s="137">
        <v>70</v>
      </c>
      <c r="H472" s="137"/>
      <c r="I472" s="87"/>
      <c r="J472" s="87"/>
    </row>
    <row r="473" spans="1:10" ht="11.25">
      <c r="A473" s="36"/>
      <c r="B473" s="37" t="s">
        <v>29</v>
      </c>
      <c r="C473" s="36" t="s">
        <v>692</v>
      </c>
      <c r="D473" s="36" t="s">
        <v>541</v>
      </c>
      <c r="E473" s="87">
        <v>12.15</v>
      </c>
      <c r="F473" s="156">
        <v>0</v>
      </c>
      <c r="G473" s="157">
        <v>0</v>
      </c>
      <c r="H473" s="157"/>
      <c r="I473" s="115">
        <f>E473*F473</f>
        <v>0</v>
      </c>
      <c r="J473" s="87"/>
    </row>
    <row r="474" spans="1:10" ht="11.25">
      <c r="A474" s="36"/>
      <c r="B474" s="37" t="s">
        <v>91</v>
      </c>
      <c r="C474" s="112" t="s">
        <v>693</v>
      </c>
      <c r="D474" s="36" t="s">
        <v>541</v>
      </c>
      <c r="E474" s="87">
        <v>10</v>
      </c>
      <c r="F474" s="156">
        <v>0</v>
      </c>
      <c r="G474" s="157">
        <v>70</v>
      </c>
      <c r="H474" s="157">
        <v>70</v>
      </c>
      <c r="I474" s="115">
        <v>0</v>
      </c>
      <c r="J474" s="87"/>
    </row>
    <row r="475" spans="1:10" ht="11.25">
      <c r="A475" s="36"/>
      <c r="B475" s="37" t="s">
        <v>116</v>
      </c>
      <c r="C475" s="36" t="s">
        <v>694</v>
      </c>
      <c r="D475" s="36" t="s">
        <v>541</v>
      </c>
      <c r="E475" s="87">
        <v>16.2</v>
      </c>
      <c r="F475" s="156">
        <v>0</v>
      </c>
      <c r="G475" s="157">
        <v>0</v>
      </c>
      <c r="H475" s="157"/>
      <c r="I475" s="115">
        <f>E475*F475</f>
        <v>0</v>
      </c>
      <c r="J475" s="87"/>
    </row>
    <row r="476" spans="1:10" s="133" customFormat="1" ht="11.25">
      <c r="A476" s="78"/>
      <c r="B476" s="105"/>
      <c r="C476" s="92" t="s">
        <v>830</v>
      </c>
      <c r="D476" s="92" t="s">
        <v>269</v>
      </c>
      <c r="E476" s="107" t="s">
        <v>269</v>
      </c>
      <c r="F476" s="146"/>
      <c r="G476" s="147">
        <v>70</v>
      </c>
      <c r="H476" s="147">
        <v>70</v>
      </c>
      <c r="I476" s="107">
        <f>SUM(I473:I475)</f>
        <v>0</v>
      </c>
      <c r="J476" s="107">
        <f>SUM(J473:J475)</f>
        <v>0</v>
      </c>
    </row>
    <row r="477" spans="1:10" s="133" customFormat="1" ht="11.25">
      <c r="A477" s="78">
        <v>43000</v>
      </c>
      <c r="B477" s="83">
        <v>4.3</v>
      </c>
      <c r="C477" s="84" t="s">
        <v>695</v>
      </c>
      <c r="D477" s="85" t="s">
        <v>269</v>
      </c>
      <c r="E477" s="86"/>
      <c r="F477" s="134"/>
      <c r="G477" s="135">
        <f>G481+G485+G490+G494+G500+G506+G508</f>
        <v>47.1</v>
      </c>
      <c r="H477" s="135">
        <f>H481+H485+H490+H494+H500+H506+H508</f>
        <v>27.9</v>
      </c>
      <c r="I477" s="135">
        <f>I481+I485+I490+I494+I500+I506+I508</f>
        <v>19.2</v>
      </c>
      <c r="J477" s="135">
        <f>J481+J485+J490+J494+J500+J506+J508</f>
        <v>0.07059</v>
      </c>
    </row>
    <row r="478" spans="1:10" ht="11.25">
      <c r="A478" s="36">
        <v>43100</v>
      </c>
      <c r="B478" s="37">
        <v>1</v>
      </c>
      <c r="C478" s="36" t="s">
        <v>228</v>
      </c>
      <c r="D478" s="36"/>
      <c r="E478" s="87"/>
      <c r="F478" s="136"/>
      <c r="G478" s="137"/>
      <c r="H478" s="137"/>
      <c r="I478" s="87"/>
      <c r="J478" s="94"/>
    </row>
    <row r="479" spans="1:10" ht="11.25">
      <c r="A479" s="36"/>
      <c r="B479" s="37" t="s">
        <v>270</v>
      </c>
      <c r="C479" s="36" t="s">
        <v>696</v>
      </c>
      <c r="D479" s="36" t="s">
        <v>230</v>
      </c>
      <c r="E479" s="87">
        <v>4</v>
      </c>
      <c r="F479" s="136">
        <v>1</v>
      </c>
      <c r="G479" s="137">
        <v>4</v>
      </c>
      <c r="H479" s="137"/>
      <c r="I479" s="87">
        <v>4</v>
      </c>
      <c r="J479" s="87"/>
    </row>
    <row r="480" spans="1:10" ht="11.25">
      <c r="A480" s="36"/>
      <c r="B480" s="37" t="s">
        <v>272</v>
      </c>
      <c r="C480" s="36" t="s">
        <v>697</v>
      </c>
      <c r="D480" s="36" t="s">
        <v>230</v>
      </c>
      <c r="E480" s="87">
        <v>0.25</v>
      </c>
      <c r="F480" s="136">
        <v>17</v>
      </c>
      <c r="G480" s="137">
        <v>4.25</v>
      </c>
      <c r="H480" s="137"/>
      <c r="I480" s="87">
        <v>4.25</v>
      </c>
      <c r="J480" s="87"/>
    </row>
    <row r="481" spans="1:10" s="140" customFormat="1" ht="11.25">
      <c r="A481" s="88"/>
      <c r="B481" s="89"/>
      <c r="C481" s="90" t="s">
        <v>698</v>
      </c>
      <c r="D481" s="90" t="s">
        <v>269</v>
      </c>
      <c r="E481" s="91" t="s">
        <v>269</v>
      </c>
      <c r="F481" s="138"/>
      <c r="G481" s="139">
        <v>8.25</v>
      </c>
      <c r="H481" s="139">
        <v>0</v>
      </c>
      <c r="I481" s="91">
        <f>SUM(I479:I480)</f>
        <v>8.25</v>
      </c>
      <c r="J481" s="91">
        <f>SUM(J479:J480)</f>
        <v>0</v>
      </c>
    </row>
    <row r="482" spans="1:10" ht="11.25">
      <c r="A482" s="36">
        <v>43200</v>
      </c>
      <c r="B482" s="37">
        <v>2</v>
      </c>
      <c r="C482" s="36" t="s">
        <v>231</v>
      </c>
      <c r="D482" s="36"/>
      <c r="E482" s="87"/>
      <c r="F482" s="136"/>
      <c r="G482" s="137"/>
      <c r="H482" s="137"/>
      <c r="I482" s="87"/>
      <c r="J482" s="115">
        <v>0.07059</v>
      </c>
    </row>
    <row r="483" spans="1:10" ht="11.25">
      <c r="A483" s="36"/>
      <c r="B483" s="37" t="s">
        <v>270</v>
      </c>
      <c r="C483" s="36" t="s">
        <v>699</v>
      </c>
      <c r="D483" s="36" t="s">
        <v>233</v>
      </c>
      <c r="E483" s="87">
        <v>0.2</v>
      </c>
      <c r="F483" s="136">
        <v>6</v>
      </c>
      <c r="G483" s="137">
        <v>1.2</v>
      </c>
      <c r="H483" s="137"/>
      <c r="I483" s="87">
        <v>1.2</v>
      </c>
      <c r="J483" s="87">
        <v>0.07059</v>
      </c>
    </row>
    <row r="484" spans="1:10" ht="11.25">
      <c r="A484" s="36"/>
      <c r="B484" s="37" t="s">
        <v>272</v>
      </c>
      <c r="C484" s="36" t="s">
        <v>700</v>
      </c>
      <c r="D484" s="36" t="s">
        <v>233</v>
      </c>
      <c r="E484" s="87">
        <v>0.025</v>
      </c>
      <c r="F484" s="136">
        <v>102</v>
      </c>
      <c r="G484" s="137">
        <v>2.55</v>
      </c>
      <c r="H484" s="137"/>
      <c r="I484" s="87">
        <v>2.55</v>
      </c>
      <c r="J484" s="87"/>
    </row>
    <row r="485" spans="1:10" s="140" customFormat="1" ht="11.25">
      <c r="A485" s="88"/>
      <c r="B485" s="89"/>
      <c r="C485" s="90" t="s">
        <v>701</v>
      </c>
      <c r="D485" s="90" t="s">
        <v>269</v>
      </c>
      <c r="E485" s="91" t="s">
        <v>269</v>
      </c>
      <c r="F485" s="138"/>
      <c r="G485" s="139">
        <v>3.75</v>
      </c>
      <c r="H485" s="139">
        <v>0</v>
      </c>
      <c r="I485" s="91">
        <f>SUM(I483:I484)</f>
        <v>3.75</v>
      </c>
      <c r="J485" s="91">
        <f>SUM(J483:J484)</f>
        <v>0.07059</v>
      </c>
    </row>
    <row r="486" spans="1:10" ht="11.25">
      <c r="A486" s="36">
        <v>43300</v>
      </c>
      <c r="B486" s="37">
        <v>3</v>
      </c>
      <c r="C486" s="36" t="s">
        <v>234</v>
      </c>
      <c r="D486" s="36"/>
      <c r="E486" s="87"/>
      <c r="F486" s="136"/>
      <c r="G486" s="137"/>
      <c r="H486" s="137"/>
      <c r="I486" s="87"/>
      <c r="J486" s="115"/>
    </row>
    <row r="487" spans="1:10" ht="11.25">
      <c r="A487" s="36"/>
      <c r="B487" s="37" t="s">
        <v>270</v>
      </c>
      <c r="C487" s="112" t="s">
        <v>702</v>
      </c>
      <c r="D487" s="36" t="s">
        <v>162</v>
      </c>
      <c r="E487" s="87">
        <v>0.05</v>
      </c>
      <c r="F487" s="136">
        <v>84</v>
      </c>
      <c r="G487" s="137">
        <v>4.2</v>
      </c>
      <c r="H487" s="137"/>
      <c r="I487" s="87">
        <v>4.2</v>
      </c>
      <c r="J487" s="87"/>
    </row>
    <row r="488" spans="1:10" ht="11.25">
      <c r="A488" s="36"/>
      <c r="B488" s="37" t="s">
        <v>272</v>
      </c>
      <c r="C488" s="36" t="s">
        <v>703</v>
      </c>
      <c r="D488" s="36" t="s">
        <v>162</v>
      </c>
      <c r="E488" s="87">
        <v>0.05</v>
      </c>
      <c r="F488" s="136">
        <v>0</v>
      </c>
      <c r="G488" s="137">
        <v>0</v>
      </c>
      <c r="H488" s="137"/>
      <c r="I488" s="87">
        <v>0</v>
      </c>
      <c r="J488" s="87"/>
    </row>
    <row r="489" spans="1:10" ht="11.25">
      <c r="A489" s="36"/>
      <c r="B489" s="37" t="s">
        <v>279</v>
      </c>
      <c r="C489" s="36" t="s">
        <v>704</v>
      </c>
      <c r="D489" s="36" t="s">
        <v>162</v>
      </c>
      <c r="E489" s="87">
        <v>0.5</v>
      </c>
      <c r="F489" s="136">
        <v>0</v>
      </c>
      <c r="G489" s="137">
        <v>0</v>
      </c>
      <c r="H489" s="137"/>
      <c r="I489" s="87">
        <v>0</v>
      </c>
      <c r="J489" s="87"/>
    </row>
    <row r="490" spans="1:10" s="140" customFormat="1" ht="11.25">
      <c r="A490" s="88"/>
      <c r="B490" s="89"/>
      <c r="C490" s="90" t="s">
        <v>705</v>
      </c>
      <c r="D490" s="90" t="s">
        <v>269</v>
      </c>
      <c r="E490" s="91" t="s">
        <v>269</v>
      </c>
      <c r="F490" s="138"/>
      <c r="G490" s="139">
        <v>4.2</v>
      </c>
      <c r="H490" s="139">
        <v>0</v>
      </c>
      <c r="I490" s="91">
        <f>SUM(I487:I489)</f>
        <v>4.2</v>
      </c>
      <c r="J490" s="91">
        <f>SUM(J487:J489)</f>
        <v>0</v>
      </c>
    </row>
    <row r="491" spans="1:10" ht="11.25">
      <c r="A491" s="36">
        <v>43400</v>
      </c>
      <c r="B491" s="37">
        <v>4</v>
      </c>
      <c r="C491" s="36" t="s">
        <v>236</v>
      </c>
      <c r="D491" s="36"/>
      <c r="E491" s="87"/>
      <c r="F491" s="136"/>
      <c r="G491" s="137"/>
      <c r="H491" s="137"/>
      <c r="I491" s="87"/>
      <c r="J491" s="115"/>
    </row>
    <row r="492" spans="1:10" ht="11.25" customHeight="1" hidden="1">
      <c r="A492" s="36">
        <v>43410</v>
      </c>
      <c r="B492" s="37" t="s">
        <v>68</v>
      </c>
      <c r="C492" s="36" t="s">
        <v>706</v>
      </c>
      <c r="D492" s="36" t="s">
        <v>82</v>
      </c>
      <c r="E492" s="87">
        <v>2.25</v>
      </c>
      <c r="F492" s="136">
        <v>0</v>
      </c>
      <c r="G492" s="137">
        <v>0</v>
      </c>
      <c r="H492" s="137"/>
      <c r="I492" s="87">
        <v>0</v>
      </c>
      <c r="J492" s="87"/>
    </row>
    <row r="493" spans="1:10" ht="11.25" customHeight="1" hidden="1">
      <c r="A493" s="36">
        <v>43420</v>
      </c>
      <c r="B493" s="37" t="s">
        <v>72</v>
      </c>
      <c r="C493" s="36" t="s">
        <v>707</v>
      </c>
      <c r="D493" s="36" t="s">
        <v>82</v>
      </c>
      <c r="E493" s="87">
        <v>3.25</v>
      </c>
      <c r="F493" s="136">
        <v>0</v>
      </c>
      <c r="G493" s="137">
        <v>0</v>
      </c>
      <c r="H493" s="137"/>
      <c r="I493" s="87">
        <v>0</v>
      </c>
      <c r="J493" s="87"/>
    </row>
    <row r="494" spans="1:10" s="140" customFormat="1" ht="11.25">
      <c r="A494" s="88"/>
      <c r="B494" s="89"/>
      <c r="C494" s="90" t="s">
        <v>708</v>
      </c>
      <c r="D494" s="90" t="s">
        <v>269</v>
      </c>
      <c r="E494" s="91" t="s">
        <v>269</v>
      </c>
      <c r="F494" s="138"/>
      <c r="G494" s="139">
        <v>0</v>
      </c>
      <c r="H494" s="139">
        <v>0</v>
      </c>
      <c r="I494" s="91">
        <f>I492+I493</f>
        <v>0</v>
      </c>
      <c r="J494" s="91">
        <f>J492+J493</f>
        <v>0</v>
      </c>
    </row>
    <row r="495" spans="1:10" ht="11.25">
      <c r="A495" s="36">
        <v>43500</v>
      </c>
      <c r="B495" s="37">
        <v>5</v>
      </c>
      <c r="C495" s="36" t="s">
        <v>238</v>
      </c>
      <c r="D495" s="36"/>
      <c r="E495" s="87"/>
      <c r="F495" s="136"/>
      <c r="G495" s="137"/>
      <c r="H495" s="137"/>
      <c r="I495" s="87"/>
      <c r="J495" s="115"/>
    </row>
    <row r="496" spans="1:10" ht="11.25">
      <c r="A496" s="36">
        <v>43510</v>
      </c>
      <c r="B496" s="37" t="s">
        <v>709</v>
      </c>
      <c r="C496" s="36" t="s">
        <v>710</v>
      </c>
      <c r="D496" s="36" t="s">
        <v>82</v>
      </c>
      <c r="E496" s="87">
        <v>1</v>
      </c>
      <c r="F496" s="136">
        <v>1</v>
      </c>
      <c r="G496" s="137">
        <v>1</v>
      </c>
      <c r="H496" s="137"/>
      <c r="I496" s="87">
        <v>1</v>
      </c>
      <c r="J496" s="87"/>
    </row>
    <row r="497" spans="1:10" ht="11.25">
      <c r="A497" s="36"/>
      <c r="B497" s="37" t="s">
        <v>711</v>
      </c>
      <c r="C497" s="36" t="s">
        <v>712</v>
      </c>
      <c r="D497" s="36" t="s">
        <v>82</v>
      </c>
      <c r="E497" s="87">
        <v>0.75</v>
      </c>
      <c r="F497" s="136">
        <v>0</v>
      </c>
      <c r="G497" s="137">
        <v>12.75</v>
      </c>
      <c r="H497" s="137">
        <v>12.75</v>
      </c>
      <c r="I497" s="87">
        <v>0</v>
      </c>
      <c r="J497" s="87"/>
    </row>
    <row r="498" spans="1:10" ht="11.25">
      <c r="A498" s="36">
        <v>43520</v>
      </c>
      <c r="B498" s="37" t="s">
        <v>296</v>
      </c>
      <c r="C498" s="112" t="s">
        <v>713</v>
      </c>
      <c r="D498" s="36" t="s">
        <v>82</v>
      </c>
      <c r="E498" s="87">
        <v>1</v>
      </c>
      <c r="F498" s="136">
        <v>1</v>
      </c>
      <c r="G498" s="137">
        <v>1</v>
      </c>
      <c r="H498" s="137"/>
      <c r="I498" s="87">
        <v>1</v>
      </c>
      <c r="J498" s="87"/>
    </row>
    <row r="499" spans="1:10" ht="11.25">
      <c r="A499" s="36">
        <v>43530</v>
      </c>
      <c r="B499" s="37" t="s">
        <v>299</v>
      </c>
      <c r="C499" s="112" t="s">
        <v>714</v>
      </c>
      <c r="D499" s="36" t="s">
        <v>82</v>
      </c>
      <c r="E499" s="87">
        <v>2.25</v>
      </c>
      <c r="F499" s="136">
        <v>0</v>
      </c>
      <c r="G499" s="137">
        <v>2.25</v>
      </c>
      <c r="H499" s="137">
        <v>2.25</v>
      </c>
      <c r="I499" s="87">
        <v>0</v>
      </c>
      <c r="J499" s="87"/>
    </row>
    <row r="500" spans="1:10" s="140" customFormat="1" ht="11.25">
      <c r="A500" s="88"/>
      <c r="B500" s="89"/>
      <c r="C500" s="90" t="s">
        <v>715</v>
      </c>
      <c r="D500" s="90" t="s">
        <v>269</v>
      </c>
      <c r="E500" s="91" t="s">
        <v>269</v>
      </c>
      <c r="F500" s="138"/>
      <c r="G500" s="139">
        <f>SUM(G496:G499)</f>
        <v>17</v>
      </c>
      <c r="H500" s="139">
        <f>SUM(H496:H499)</f>
        <v>15</v>
      </c>
      <c r="I500" s="91">
        <f>SUM(I496:I499)</f>
        <v>2</v>
      </c>
      <c r="J500" s="91">
        <f>SUM(J496:J499)</f>
        <v>0</v>
      </c>
    </row>
    <row r="501" spans="1:10" ht="11.25">
      <c r="A501" s="36">
        <v>41330</v>
      </c>
      <c r="B501" s="37" t="s">
        <v>195</v>
      </c>
      <c r="C501" s="36" t="s">
        <v>196</v>
      </c>
      <c r="D501" s="36"/>
      <c r="E501" s="87"/>
      <c r="F501" s="136"/>
      <c r="G501" s="137"/>
      <c r="H501" s="137"/>
      <c r="I501" s="87"/>
      <c r="J501" s="115"/>
    </row>
    <row r="502" spans="1:10" ht="11.25">
      <c r="A502" s="36"/>
      <c r="B502" s="37"/>
      <c r="C502" s="36" t="s">
        <v>716</v>
      </c>
      <c r="D502" s="36" t="s">
        <v>82</v>
      </c>
      <c r="E502" s="87">
        <v>1.2</v>
      </c>
      <c r="F502" s="136">
        <v>0</v>
      </c>
      <c r="G502" s="137">
        <v>0</v>
      </c>
      <c r="H502" s="137"/>
      <c r="I502" s="87">
        <v>0</v>
      </c>
      <c r="J502" s="87"/>
    </row>
    <row r="503" spans="1:10" ht="11.25">
      <c r="A503" s="36"/>
      <c r="B503" s="37"/>
      <c r="C503" s="36" t="s">
        <v>717</v>
      </c>
      <c r="D503" s="36" t="s">
        <v>82</v>
      </c>
      <c r="E503" s="87">
        <v>40</v>
      </c>
      <c r="F503" s="136">
        <v>1</v>
      </c>
      <c r="G503" s="137">
        <v>2</v>
      </c>
      <c r="H503" s="137">
        <v>1</v>
      </c>
      <c r="I503" s="87">
        <v>1</v>
      </c>
      <c r="J503" s="87"/>
    </row>
    <row r="504" spans="1:10" ht="11.25">
      <c r="A504" s="36"/>
      <c r="B504" s="37"/>
      <c r="C504" s="36" t="s">
        <v>718</v>
      </c>
      <c r="D504" s="36" t="s">
        <v>32</v>
      </c>
      <c r="E504" s="87">
        <v>1.25</v>
      </c>
      <c r="F504" s="136">
        <v>0</v>
      </c>
      <c r="G504" s="137">
        <v>0</v>
      </c>
      <c r="H504" s="137"/>
      <c r="I504" s="87">
        <v>0</v>
      </c>
      <c r="J504" s="87"/>
    </row>
    <row r="505" spans="1:10" ht="11.25">
      <c r="A505" s="36"/>
      <c r="B505" s="37"/>
      <c r="C505" s="36" t="s">
        <v>719</v>
      </c>
      <c r="D505" s="36" t="s">
        <v>82</v>
      </c>
      <c r="E505" s="87">
        <v>2</v>
      </c>
      <c r="F505" s="136">
        <v>0</v>
      </c>
      <c r="G505" s="137">
        <v>0</v>
      </c>
      <c r="H505" s="137"/>
      <c r="I505" s="87">
        <v>0</v>
      </c>
      <c r="J505" s="87"/>
    </row>
    <row r="506" spans="1:10" s="140" customFormat="1" ht="11.25">
      <c r="A506" s="88"/>
      <c r="B506" s="89"/>
      <c r="C506" s="90" t="s">
        <v>607</v>
      </c>
      <c r="D506" s="90" t="s">
        <v>269</v>
      </c>
      <c r="E506" s="91" t="s">
        <v>269</v>
      </c>
      <c r="F506" s="138"/>
      <c r="G506" s="139">
        <f>SUM(G502:G505)</f>
        <v>2</v>
      </c>
      <c r="H506" s="139">
        <f>SUM(H502:H505)</f>
        <v>1</v>
      </c>
      <c r="I506" s="139">
        <f>SUM(I502:I505)</f>
        <v>1</v>
      </c>
      <c r="J506" s="139">
        <f>SUM(J502:J505)</f>
        <v>0</v>
      </c>
    </row>
    <row r="507" spans="1:10" ht="11.25">
      <c r="A507" s="36">
        <v>43600</v>
      </c>
      <c r="B507" s="37">
        <v>6</v>
      </c>
      <c r="C507" s="36" t="s">
        <v>242</v>
      </c>
      <c r="D507" s="36" t="s">
        <v>28</v>
      </c>
      <c r="E507" s="87">
        <v>0.35</v>
      </c>
      <c r="F507" s="136">
        <v>0</v>
      </c>
      <c r="G507" s="137">
        <v>11.9</v>
      </c>
      <c r="H507" s="137">
        <v>11.9</v>
      </c>
      <c r="I507" s="87"/>
      <c r="J507" s="115"/>
    </row>
    <row r="508" spans="1:10" s="140" customFormat="1" ht="11.25">
      <c r="A508" s="88"/>
      <c r="B508" s="89"/>
      <c r="C508" s="90" t="s">
        <v>720</v>
      </c>
      <c r="D508" s="90"/>
      <c r="E508" s="91"/>
      <c r="F508" s="138"/>
      <c r="G508" s="139">
        <v>11.9</v>
      </c>
      <c r="H508" s="139">
        <v>11.9</v>
      </c>
      <c r="I508" s="91">
        <f>I507</f>
        <v>0</v>
      </c>
      <c r="J508" s="91">
        <f>J507</f>
        <v>0</v>
      </c>
    </row>
    <row r="509" spans="1:10" ht="11.25">
      <c r="A509" s="36"/>
      <c r="B509" s="37"/>
      <c r="C509" s="57" t="s">
        <v>721</v>
      </c>
      <c r="D509" s="57"/>
      <c r="E509" s="76"/>
      <c r="F509" s="129"/>
      <c r="G509" s="158">
        <v>2575.9538333333335</v>
      </c>
      <c r="H509" s="158">
        <f>H5+H139+H223+H278</f>
        <v>1476.0455</v>
      </c>
      <c r="I509" s="158">
        <f>I5+I139+I223+I278</f>
        <v>1099.897</v>
      </c>
      <c r="J509" s="158">
        <f>J5+J139+J223+J278</f>
        <v>7.332189999999999</v>
      </c>
    </row>
    <row r="510" ht="11.25">
      <c r="C510" s="72" t="s">
        <v>269</v>
      </c>
    </row>
    <row r="511" ht="11.25">
      <c r="C511" s="72" t="s">
        <v>269</v>
      </c>
    </row>
    <row r="512" ht="11.25">
      <c r="C512" s="72" t="s">
        <v>269</v>
      </c>
    </row>
    <row r="513" ht="11.25">
      <c r="C513" s="72" t="s">
        <v>269</v>
      </c>
    </row>
    <row r="514" ht="11.25">
      <c r="C514" s="72" t="s">
        <v>269</v>
      </c>
    </row>
    <row r="515" ht="11.25">
      <c r="C515" s="72" t="s">
        <v>269</v>
      </c>
    </row>
    <row r="516" ht="11.25" hidden="1">
      <c r="C516" s="72" t="s">
        <v>269</v>
      </c>
    </row>
    <row r="517" spans="3:4" ht="11.25" hidden="1">
      <c r="C517" s="72" t="s">
        <v>246</v>
      </c>
      <c r="D517" s="72" t="s">
        <v>269</v>
      </c>
    </row>
    <row r="518" ht="11.25" hidden="1">
      <c r="C518" s="72" t="s">
        <v>722</v>
      </c>
    </row>
    <row r="519" ht="11.25" hidden="1">
      <c r="C519" s="72" t="s">
        <v>723</v>
      </c>
    </row>
    <row r="520" ht="11.25" hidden="1">
      <c r="C520" s="72" t="s">
        <v>724</v>
      </c>
    </row>
    <row r="521" ht="11.25" hidden="1">
      <c r="C521" s="72" t="s">
        <v>725</v>
      </c>
    </row>
    <row r="522" ht="11.25" hidden="1">
      <c r="C522" s="72" t="s">
        <v>726</v>
      </c>
    </row>
    <row r="523" ht="11.25" hidden="1">
      <c r="C523" s="72" t="s">
        <v>727</v>
      </c>
    </row>
    <row r="524" ht="11.25" hidden="1">
      <c r="C524" s="72" t="s">
        <v>728</v>
      </c>
    </row>
    <row r="525" ht="11.25" hidden="1">
      <c r="C525" s="72" t="s">
        <v>729</v>
      </c>
    </row>
    <row r="526" ht="11.25" hidden="1">
      <c r="C526" s="72" t="s">
        <v>730</v>
      </c>
    </row>
    <row r="527" ht="11.25" hidden="1">
      <c r="C527" s="72" t="s">
        <v>731</v>
      </c>
    </row>
    <row r="528" ht="11.25" hidden="1">
      <c r="C528" s="72" t="s">
        <v>732</v>
      </c>
    </row>
    <row r="529" ht="11.25" hidden="1">
      <c r="C529" s="72" t="s">
        <v>733</v>
      </c>
    </row>
    <row r="530" ht="11.25" hidden="1">
      <c r="C530" s="72" t="s">
        <v>734</v>
      </c>
    </row>
    <row r="531" ht="11.25" hidden="1">
      <c r="C531" s="72" t="s">
        <v>735</v>
      </c>
    </row>
    <row r="532" ht="11.25" hidden="1">
      <c r="C532" s="72" t="s">
        <v>736</v>
      </c>
    </row>
    <row r="533" ht="11.25" hidden="1">
      <c r="C533" s="72" t="s">
        <v>737</v>
      </c>
    </row>
    <row r="534" ht="11.25" hidden="1">
      <c r="C534" s="72" t="s">
        <v>738</v>
      </c>
    </row>
    <row r="535" ht="11.25" hidden="1">
      <c r="C535" s="72" t="s">
        <v>739</v>
      </c>
    </row>
    <row r="536" ht="11.25" hidden="1">
      <c r="C536" s="72" t="s">
        <v>740</v>
      </c>
    </row>
    <row r="537" ht="11.25" hidden="1">
      <c r="C537" s="72" t="s">
        <v>741</v>
      </c>
    </row>
    <row r="538" ht="11.25" hidden="1">
      <c r="C538" s="72" t="s">
        <v>742</v>
      </c>
    </row>
    <row r="539" ht="11.25" hidden="1">
      <c r="C539" s="72" t="s">
        <v>743</v>
      </c>
    </row>
    <row r="540" ht="11.25" hidden="1">
      <c r="C540" s="72" t="s">
        <v>744</v>
      </c>
    </row>
    <row r="541" ht="11.25" hidden="1">
      <c r="C541" s="72" t="s">
        <v>745</v>
      </c>
    </row>
    <row r="542" ht="11.25" hidden="1">
      <c r="C542" s="72" t="s">
        <v>746</v>
      </c>
    </row>
    <row r="543" ht="11.25" hidden="1">
      <c r="C543" s="72" t="s">
        <v>747</v>
      </c>
    </row>
    <row r="544" ht="11.25" hidden="1">
      <c r="C544" s="72" t="s">
        <v>748</v>
      </c>
    </row>
    <row r="545" ht="11.25" hidden="1">
      <c r="C545" s="72" t="s">
        <v>749</v>
      </c>
    </row>
    <row r="546" ht="11.25" hidden="1">
      <c r="C546" s="72" t="s">
        <v>750</v>
      </c>
    </row>
    <row r="547" ht="11.25" hidden="1">
      <c r="C547" s="72" t="s">
        <v>751</v>
      </c>
    </row>
    <row r="548" ht="11.25" hidden="1">
      <c r="C548" s="72" t="s">
        <v>752</v>
      </c>
    </row>
    <row r="549" spans="3:4" ht="11.25" hidden="1">
      <c r="C549" s="72" t="s">
        <v>753</v>
      </c>
      <c r="D549" s="72" t="s">
        <v>269</v>
      </c>
    </row>
    <row r="550" ht="11.25" hidden="1">
      <c r="C550" s="72" t="s">
        <v>754</v>
      </c>
    </row>
    <row r="551" ht="11.25" hidden="1">
      <c r="C551" s="72" t="s">
        <v>755</v>
      </c>
    </row>
    <row r="552" ht="11.25" hidden="1">
      <c r="C552" s="72" t="s">
        <v>756</v>
      </c>
    </row>
    <row r="553" ht="11.25" hidden="1">
      <c r="C553" s="72" t="s">
        <v>757</v>
      </c>
    </row>
    <row r="554" ht="11.25" hidden="1">
      <c r="C554" s="72" t="s">
        <v>758</v>
      </c>
    </row>
    <row r="555" ht="11.25" hidden="1">
      <c r="C555" s="72" t="s">
        <v>759</v>
      </c>
    </row>
    <row r="556" ht="11.25" hidden="1">
      <c r="C556" s="72" t="s">
        <v>760</v>
      </c>
    </row>
    <row r="557" ht="11.25" hidden="1">
      <c r="C557" s="72" t="s">
        <v>761</v>
      </c>
    </row>
    <row r="558" ht="11.25" hidden="1">
      <c r="C558" s="72" t="s">
        <v>762</v>
      </c>
    </row>
    <row r="559" ht="11.25" hidden="1">
      <c r="C559" s="72" t="s">
        <v>763</v>
      </c>
    </row>
    <row r="560" ht="11.25" hidden="1">
      <c r="C560" s="72" t="s">
        <v>764</v>
      </c>
    </row>
    <row r="561" ht="11.25" hidden="1">
      <c r="C561" s="72" t="s">
        <v>765</v>
      </c>
    </row>
    <row r="562" ht="11.25" hidden="1">
      <c r="C562" s="72" t="s">
        <v>766</v>
      </c>
    </row>
    <row r="563" ht="11.25" hidden="1">
      <c r="C563" s="72" t="s">
        <v>767</v>
      </c>
    </row>
    <row r="564" ht="11.25" hidden="1">
      <c r="C564" s="72" t="s">
        <v>768</v>
      </c>
    </row>
    <row r="565" ht="11.25" hidden="1">
      <c r="C565" s="72" t="s">
        <v>769</v>
      </c>
    </row>
    <row r="566" ht="11.25" hidden="1">
      <c r="C566" s="72" t="s">
        <v>770</v>
      </c>
    </row>
    <row r="567" ht="11.25" hidden="1">
      <c r="C567" s="72" t="s">
        <v>771</v>
      </c>
    </row>
    <row r="568" ht="11.25" hidden="1">
      <c r="C568" s="72" t="s">
        <v>772</v>
      </c>
    </row>
    <row r="569" ht="11.25" hidden="1">
      <c r="C569" s="72" t="s">
        <v>773</v>
      </c>
    </row>
    <row r="570" ht="11.25" hidden="1">
      <c r="C570" s="72" t="s">
        <v>774</v>
      </c>
    </row>
    <row r="571" ht="11.25" hidden="1">
      <c r="C571" s="72" t="s">
        <v>775</v>
      </c>
    </row>
    <row r="572" ht="11.25" hidden="1">
      <c r="C572" s="72" t="s">
        <v>776</v>
      </c>
    </row>
    <row r="573" ht="11.25" hidden="1">
      <c r="C573" s="72" t="s">
        <v>777</v>
      </c>
    </row>
    <row r="574" ht="11.25" hidden="1">
      <c r="C574" s="72" t="s">
        <v>778</v>
      </c>
    </row>
    <row r="575" ht="11.25" hidden="1">
      <c r="C575" s="72" t="s">
        <v>779</v>
      </c>
    </row>
    <row r="576" ht="11.25" hidden="1">
      <c r="C576" s="72" t="s">
        <v>780</v>
      </c>
    </row>
    <row r="577" ht="11.25" hidden="1">
      <c r="C577" s="72" t="s">
        <v>781</v>
      </c>
    </row>
    <row r="578" ht="11.25" hidden="1">
      <c r="C578" s="72" t="s">
        <v>782</v>
      </c>
    </row>
    <row r="579" ht="11.25" hidden="1">
      <c r="C579" s="72" t="s">
        <v>783</v>
      </c>
    </row>
    <row r="580" ht="11.25" hidden="1">
      <c r="C580" s="72" t="s">
        <v>784</v>
      </c>
    </row>
    <row r="581" ht="11.25" hidden="1">
      <c r="C581" s="72" t="s">
        <v>785</v>
      </c>
    </row>
    <row r="582" ht="11.25" hidden="1">
      <c r="C582" s="72" t="s">
        <v>786</v>
      </c>
    </row>
    <row r="583" spans="3:4" ht="11.25" hidden="1">
      <c r="C583" s="72" t="s">
        <v>787</v>
      </c>
      <c r="D583" s="72" t="s">
        <v>269</v>
      </c>
    </row>
    <row r="584" ht="11.25" hidden="1">
      <c r="C584" s="72" t="s">
        <v>788</v>
      </c>
    </row>
    <row r="585" ht="11.25" hidden="1">
      <c r="C585" s="72" t="s">
        <v>789</v>
      </c>
    </row>
    <row r="586" ht="11.25" hidden="1">
      <c r="C586" s="72" t="s">
        <v>790</v>
      </c>
    </row>
    <row r="587" spans="3:4" ht="11.25" hidden="1">
      <c r="C587" s="72" t="s">
        <v>791</v>
      </c>
      <c r="D587" s="72" t="s">
        <v>269</v>
      </c>
    </row>
    <row r="588" ht="11.25" hidden="1">
      <c r="C588" s="72" t="s">
        <v>792</v>
      </c>
    </row>
    <row r="589" ht="11.25" hidden="1">
      <c r="C589" s="72" t="s">
        <v>793</v>
      </c>
    </row>
    <row r="590" ht="11.25" hidden="1">
      <c r="C590" s="72" t="s">
        <v>794</v>
      </c>
    </row>
    <row r="591" ht="11.25" hidden="1">
      <c r="C591" s="72" t="s">
        <v>795</v>
      </c>
    </row>
    <row r="592" ht="11.25" hidden="1">
      <c r="C592" s="72" t="s">
        <v>796</v>
      </c>
    </row>
    <row r="593" spans="3:4" ht="11.25" hidden="1">
      <c r="C593" s="72" t="s">
        <v>797</v>
      </c>
      <c r="D593" s="72" t="s">
        <v>269</v>
      </c>
    </row>
    <row r="594" ht="11.25" hidden="1">
      <c r="C594" s="72" t="s">
        <v>798</v>
      </c>
    </row>
    <row r="595" ht="11.25" hidden="1">
      <c r="C595" s="72" t="s">
        <v>799</v>
      </c>
    </row>
    <row r="596" ht="11.25" hidden="1">
      <c r="C596" s="72" t="s">
        <v>800</v>
      </c>
    </row>
    <row r="597" ht="11.25" hidden="1">
      <c r="C597" s="72" t="s">
        <v>801</v>
      </c>
    </row>
    <row r="598" ht="11.25" hidden="1">
      <c r="C598" s="72" t="s">
        <v>802</v>
      </c>
    </row>
    <row r="599" ht="11.25" hidden="1">
      <c r="C599" s="72" t="s">
        <v>803</v>
      </c>
    </row>
    <row r="600" spans="3:4" ht="11.25" hidden="1">
      <c r="C600" s="72" t="s">
        <v>804</v>
      </c>
      <c r="D600" s="72" t="s">
        <v>269</v>
      </c>
    </row>
    <row r="601" ht="11.25" hidden="1">
      <c r="C601" s="72" t="s">
        <v>805</v>
      </c>
    </row>
    <row r="602" ht="11.25" hidden="1">
      <c r="C602" s="72" t="s">
        <v>806</v>
      </c>
    </row>
    <row r="603" ht="11.25" hidden="1">
      <c r="C603" s="72" t="s">
        <v>807</v>
      </c>
    </row>
    <row r="604" ht="11.25" hidden="1">
      <c r="C604" s="72" t="s">
        <v>808</v>
      </c>
    </row>
    <row r="605" ht="11.25" hidden="1">
      <c r="C605" s="72" t="s">
        <v>809</v>
      </c>
    </row>
    <row r="606" spans="3:4" ht="11.25" hidden="1">
      <c r="C606" s="72" t="s">
        <v>810</v>
      </c>
      <c r="D606" s="72" t="s">
        <v>269</v>
      </c>
    </row>
    <row r="607" ht="11.25" hidden="1">
      <c r="C607" s="72" t="s">
        <v>811</v>
      </c>
    </row>
    <row r="608" ht="11.25" hidden="1">
      <c r="C608" s="72" t="s">
        <v>812</v>
      </c>
    </row>
    <row r="609" ht="11.25" hidden="1">
      <c r="C609" s="72" t="s">
        <v>813</v>
      </c>
    </row>
    <row r="610" ht="11.25" hidden="1">
      <c r="C610" s="72" t="s">
        <v>814</v>
      </c>
    </row>
    <row r="611" ht="11.25" hidden="1">
      <c r="C611" s="72" t="s">
        <v>815</v>
      </c>
    </row>
    <row r="612" ht="11.25" hidden="1">
      <c r="C612" s="72" t="s">
        <v>816</v>
      </c>
    </row>
    <row r="613" ht="11.25" hidden="1"/>
    <row r="614" ht="11.25" hidden="1"/>
    <row r="615" ht="11.25" hidden="1"/>
    <row r="616" ht="11.25" hidden="1"/>
    <row r="617" ht="11.25" hidden="1">
      <c r="C617" s="127" t="s">
        <v>246</v>
      </c>
    </row>
    <row r="618" ht="11.25" hidden="1">
      <c r="C618" s="127" t="s">
        <v>247</v>
      </c>
    </row>
    <row r="619" ht="11.25" hidden="1">
      <c r="C619" s="127" t="s">
        <v>248</v>
      </c>
    </row>
    <row r="620" ht="11.25" hidden="1">
      <c r="C620" s="127" t="s">
        <v>249</v>
      </c>
    </row>
    <row r="621" ht="11.25" hidden="1">
      <c r="C621" s="127" t="s">
        <v>250</v>
      </c>
    </row>
    <row r="622" ht="11.25" hidden="1">
      <c r="C622" s="127" t="s">
        <v>251</v>
      </c>
    </row>
  </sheetData>
  <sheetProtection/>
  <mergeCells count="7">
    <mergeCell ref="A1:J1"/>
    <mergeCell ref="A2:A4"/>
    <mergeCell ref="B3:B4"/>
    <mergeCell ref="D3:E3"/>
    <mergeCell ref="H3:H4"/>
    <mergeCell ref="I3:I4"/>
    <mergeCell ref="B2:J2"/>
  </mergeCells>
  <printOptions horizontalCentered="1"/>
  <pageMargins left="0.15748031496062992" right="0.15748031496062992" top="0.15748031496062992" bottom="0.15748031496062992" header="0.31496062992125984" footer="0.15748031496062992"/>
  <pageSetup horizontalDpi="600" verticalDpi="600" orientation="landscape" paperSize="9" scale="90" r:id="rId1"/>
  <headerFooter>
    <oddFooter>&amp;C&amp;P</oddFooter>
  </headerFooter>
  <rowBreaks count="1" manualBreakCount="1">
    <brk id="5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2"/>
  <sheetViews>
    <sheetView zoomScalePageLayoutView="0" workbookViewId="0" topLeftCell="A1">
      <pane xSplit="8" ySplit="6" topLeftCell="I406" activePane="bottomRight" state="frozen"/>
      <selection pane="topLeft" activeCell="A1" sqref="A1"/>
      <selection pane="topRight" activeCell="I1" sqref="I1"/>
      <selection pane="bottomLeft" activeCell="A7" sqref="A7"/>
      <selection pane="bottomRight" activeCell="H3" sqref="H3:H4"/>
    </sheetView>
  </sheetViews>
  <sheetFormatPr defaultColWidth="9.140625" defaultRowHeight="15"/>
  <cols>
    <col min="1" max="1" width="5.8515625" style="72" customWidth="1"/>
    <col min="2" max="2" width="4.421875" style="125" customWidth="1"/>
    <col min="3" max="3" width="31.140625" style="72" customWidth="1"/>
    <col min="4" max="4" width="5.140625" style="72" customWidth="1"/>
    <col min="5" max="5" width="7.28125" style="126" customWidth="1"/>
    <col min="6" max="6" width="7.57421875" style="72" customWidth="1"/>
    <col min="7" max="7" width="9.140625" style="126" customWidth="1"/>
    <col min="8" max="8" width="10.8515625" style="126" bestFit="1" customWidth="1"/>
  </cols>
  <sheetData>
    <row r="1" spans="2:8" ht="15">
      <c r="B1" s="192"/>
      <c r="C1" s="192"/>
      <c r="D1" s="192"/>
      <c r="E1" s="192"/>
      <c r="F1" s="193" t="s">
        <v>252</v>
      </c>
      <c r="G1" s="193"/>
      <c r="H1" s="73"/>
    </row>
    <row r="2" spans="1:8" ht="15">
      <c r="A2" s="182" t="s">
        <v>253</v>
      </c>
      <c r="B2" s="187" t="s">
        <v>254</v>
      </c>
      <c r="C2" s="188"/>
      <c r="D2" s="188"/>
      <c r="E2" s="188"/>
      <c r="F2" s="188"/>
      <c r="G2" s="189"/>
      <c r="H2" s="74"/>
    </row>
    <row r="3" spans="1:8" ht="15">
      <c r="A3" s="182"/>
      <c r="B3" s="190" t="s">
        <v>2</v>
      </c>
      <c r="C3" s="75" t="s">
        <v>255</v>
      </c>
      <c r="D3" s="187" t="s">
        <v>5</v>
      </c>
      <c r="E3" s="189"/>
      <c r="F3" s="57" t="s">
        <v>7</v>
      </c>
      <c r="G3" s="76"/>
      <c r="H3" s="76" t="s">
        <v>8</v>
      </c>
    </row>
    <row r="4" spans="1:8" ht="33.75">
      <c r="A4" s="182"/>
      <c r="B4" s="191"/>
      <c r="C4" s="77"/>
      <c r="D4" s="77" t="s">
        <v>5</v>
      </c>
      <c r="E4" s="10" t="s">
        <v>256</v>
      </c>
      <c r="F4" s="77" t="s">
        <v>257</v>
      </c>
      <c r="G4" s="10" t="s">
        <v>15</v>
      </c>
      <c r="H4" s="10" t="s">
        <v>15</v>
      </c>
    </row>
    <row r="5" spans="1:8" ht="15">
      <c r="A5" s="78">
        <v>10000</v>
      </c>
      <c r="B5" s="79">
        <v>1</v>
      </c>
      <c r="C5" s="80" t="s">
        <v>24</v>
      </c>
      <c r="D5" s="81"/>
      <c r="E5" s="82"/>
      <c r="F5" s="81"/>
      <c r="G5" s="82">
        <f>G6+G69</f>
        <v>378.555</v>
      </c>
      <c r="H5" s="82"/>
    </row>
    <row r="6" spans="1:8" ht="15">
      <c r="A6" s="78">
        <v>11000</v>
      </c>
      <c r="B6" s="83">
        <v>1.1</v>
      </c>
      <c r="C6" s="84" t="s">
        <v>258</v>
      </c>
      <c r="D6" s="85"/>
      <c r="E6" s="86"/>
      <c r="F6" s="85"/>
      <c r="G6" s="86">
        <f>G7+G18+G24+G30+G35+G61+G67</f>
        <v>368.055</v>
      </c>
      <c r="H6" s="86"/>
    </row>
    <row r="7" spans="1:8" ht="15">
      <c r="A7" s="36">
        <v>11100</v>
      </c>
      <c r="B7" s="37">
        <v>1</v>
      </c>
      <c r="C7" s="36" t="s">
        <v>26</v>
      </c>
      <c r="D7" s="36"/>
      <c r="E7" s="87"/>
      <c r="F7" s="36"/>
      <c r="G7" s="87">
        <f>G17</f>
        <v>311.83</v>
      </c>
      <c r="H7" s="87"/>
    </row>
    <row r="8" spans="1:8" ht="15">
      <c r="A8" s="36"/>
      <c r="B8" s="37"/>
      <c r="C8" s="36" t="s">
        <v>259</v>
      </c>
      <c r="D8" s="36" t="s">
        <v>28</v>
      </c>
      <c r="E8" s="87">
        <v>18.34</v>
      </c>
      <c r="F8" s="36">
        <v>17</v>
      </c>
      <c r="G8" s="87">
        <v>311.83</v>
      </c>
      <c r="H8" s="87"/>
    </row>
    <row r="9" spans="1:8" ht="15">
      <c r="A9" s="36"/>
      <c r="B9" s="37"/>
      <c r="C9" s="36" t="s">
        <v>260</v>
      </c>
      <c r="D9" s="36" t="s">
        <v>28</v>
      </c>
      <c r="E9" s="87">
        <v>70.47</v>
      </c>
      <c r="F9" s="36">
        <v>0</v>
      </c>
      <c r="G9" s="87">
        <f aca="true" t="shared" si="0" ref="G9:G15">E9*F9</f>
        <v>0</v>
      </c>
      <c r="H9" s="87"/>
    </row>
    <row r="10" spans="1:8" ht="15">
      <c r="A10" s="36"/>
      <c r="B10" s="37"/>
      <c r="C10" s="36" t="s">
        <v>261</v>
      </c>
      <c r="D10" s="36" t="s">
        <v>28</v>
      </c>
      <c r="E10" s="87">
        <v>70.47</v>
      </c>
      <c r="F10" s="36">
        <v>0</v>
      </c>
      <c r="G10" s="87">
        <f t="shared" si="0"/>
        <v>0</v>
      </c>
      <c r="H10" s="87"/>
    </row>
    <row r="11" spans="1:8" ht="15">
      <c r="A11" s="36"/>
      <c r="B11" s="37"/>
      <c r="C11" s="36" t="s">
        <v>262</v>
      </c>
      <c r="D11" s="36" t="s">
        <v>28</v>
      </c>
      <c r="E11" s="87">
        <v>70.47</v>
      </c>
      <c r="F11" s="36">
        <v>0</v>
      </c>
      <c r="G11" s="87">
        <f t="shared" si="0"/>
        <v>0</v>
      </c>
      <c r="H11" s="87"/>
    </row>
    <row r="12" spans="1:8" ht="15">
      <c r="A12" s="36"/>
      <c r="B12" s="37"/>
      <c r="C12" s="36" t="s">
        <v>263</v>
      </c>
      <c r="D12" s="36" t="s">
        <v>28</v>
      </c>
      <c r="E12" s="87">
        <v>68.1075</v>
      </c>
      <c r="F12" s="36">
        <v>0</v>
      </c>
      <c r="G12" s="87">
        <f t="shared" si="0"/>
        <v>0</v>
      </c>
      <c r="H12" s="87"/>
    </row>
    <row r="13" spans="1:8" ht="15">
      <c r="A13" s="36"/>
      <c r="B13" s="37"/>
      <c r="C13" s="36" t="s">
        <v>264</v>
      </c>
      <c r="D13" s="36" t="s">
        <v>28</v>
      </c>
      <c r="E13" s="87">
        <v>61.02</v>
      </c>
      <c r="F13" s="36">
        <v>0</v>
      </c>
      <c r="G13" s="87">
        <f t="shared" si="0"/>
        <v>0</v>
      </c>
      <c r="H13" s="87"/>
    </row>
    <row r="14" spans="1:8" ht="15">
      <c r="A14" s="36"/>
      <c r="B14" s="37"/>
      <c r="C14" s="36" t="s">
        <v>265</v>
      </c>
      <c r="D14" s="36" t="s">
        <v>28</v>
      </c>
      <c r="E14" s="87">
        <v>9.2475</v>
      </c>
      <c r="F14" s="36">
        <v>0</v>
      </c>
      <c r="G14" s="87">
        <f t="shared" si="0"/>
        <v>0</v>
      </c>
      <c r="H14" s="87"/>
    </row>
    <row r="15" spans="1:8" ht="15">
      <c r="A15" s="36"/>
      <c r="B15" s="37"/>
      <c r="C15" s="36" t="s">
        <v>266</v>
      </c>
      <c r="D15" s="36" t="s">
        <v>28</v>
      </c>
      <c r="E15" s="87">
        <v>0</v>
      </c>
      <c r="F15" s="36">
        <v>0</v>
      </c>
      <c r="G15" s="87">
        <f t="shared" si="0"/>
        <v>0</v>
      </c>
      <c r="H15" s="87"/>
    </row>
    <row r="16" spans="1:8" ht="15">
      <c r="A16" s="36">
        <v>11110</v>
      </c>
      <c r="B16" s="37" t="s">
        <v>29</v>
      </c>
      <c r="C16" s="36" t="s">
        <v>267</v>
      </c>
      <c r="D16" s="36" t="s">
        <v>32</v>
      </c>
      <c r="E16" s="87">
        <v>0.045</v>
      </c>
      <c r="F16" s="36">
        <v>0</v>
      </c>
      <c r="G16" s="87">
        <v>0</v>
      </c>
      <c r="H16" s="87"/>
    </row>
    <row r="17" spans="1:8" ht="15">
      <c r="A17" s="88"/>
      <c r="B17" s="89"/>
      <c r="C17" s="90" t="s">
        <v>268</v>
      </c>
      <c r="D17" s="90" t="s">
        <v>269</v>
      </c>
      <c r="E17" s="91" t="s">
        <v>269</v>
      </c>
      <c r="F17" s="90"/>
      <c r="G17" s="91">
        <f>SUM(G8:G16)</f>
        <v>311.83</v>
      </c>
      <c r="H17" s="91"/>
    </row>
    <row r="18" spans="1:8" ht="15">
      <c r="A18" s="36">
        <v>11200</v>
      </c>
      <c r="B18" s="37">
        <v>2</v>
      </c>
      <c r="C18" s="36" t="s">
        <v>33</v>
      </c>
      <c r="D18" s="36"/>
      <c r="E18" s="87"/>
      <c r="F18" s="36"/>
      <c r="G18" s="87">
        <f>G23</f>
        <v>16.8</v>
      </c>
      <c r="H18" s="87"/>
    </row>
    <row r="19" spans="1:8" ht="15">
      <c r="A19" s="36">
        <v>11210</v>
      </c>
      <c r="B19" s="37" t="s">
        <v>270</v>
      </c>
      <c r="C19" s="36" t="s">
        <v>271</v>
      </c>
      <c r="D19" s="36" t="s">
        <v>35</v>
      </c>
      <c r="E19" s="87">
        <v>0.075</v>
      </c>
      <c r="F19" s="36">
        <v>183</v>
      </c>
      <c r="G19" s="87">
        <v>13.72</v>
      </c>
      <c r="H19" s="87"/>
    </row>
    <row r="20" spans="1:8" ht="15">
      <c r="A20" s="36">
        <v>11220</v>
      </c>
      <c r="B20" s="37" t="s">
        <v>272</v>
      </c>
      <c r="C20" s="36" t="s">
        <v>273</v>
      </c>
      <c r="D20" s="36" t="s">
        <v>35</v>
      </c>
      <c r="E20" s="87">
        <v>0.015</v>
      </c>
      <c r="F20" s="36">
        <v>36</v>
      </c>
      <c r="G20" s="87">
        <v>0.54</v>
      </c>
      <c r="H20" s="87"/>
    </row>
    <row r="21" spans="1:8" ht="15">
      <c r="A21" s="36">
        <v>11230</v>
      </c>
      <c r="B21" s="37" t="s">
        <v>272</v>
      </c>
      <c r="C21" s="36" t="s">
        <v>274</v>
      </c>
      <c r="D21" s="36" t="s">
        <v>35</v>
      </c>
      <c r="E21" s="87">
        <v>0.015</v>
      </c>
      <c r="F21" s="36">
        <v>72</v>
      </c>
      <c r="G21" s="87">
        <v>1.08</v>
      </c>
      <c r="H21" s="87"/>
    </row>
    <row r="22" spans="1:8" ht="15">
      <c r="A22" s="36">
        <v>11240</v>
      </c>
      <c r="B22" s="37" t="s">
        <v>275</v>
      </c>
      <c r="C22" s="36" t="s">
        <v>276</v>
      </c>
      <c r="D22" s="36" t="s">
        <v>35</v>
      </c>
      <c r="E22" s="87">
        <v>0.015</v>
      </c>
      <c r="F22" s="36">
        <v>97</v>
      </c>
      <c r="G22" s="87">
        <v>1.46</v>
      </c>
      <c r="H22" s="87"/>
    </row>
    <row r="23" spans="1:8" ht="15">
      <c r="A23" s="88"/>
      <c r="B23" s="89"/>
      <c r="C23" s="92" t="s">
        <v>33</v>
      </c>
      <c r="D23" s="90" t="s">
        <v>269</v>
      </c>
      <c r="E23" s="91" t="s">
        <v>269</v>
      </c>
      <c r="F23" s="90"/>
      <c r="G23" s="91">
        <f>SUM(G19:G22)</f>
        <v>16.8</v>
      </c>
      <c r="H23" s="91"/>
    </row>
    <row r="24" spans="1:8" ht="15">
      <c r="A24" s="36">
        <v>11300</v>
      </c>
      <c r="B24" s="37">
        <v>3</v>
      </c>
      <c r="C24" s="36" t="s">
        <v>36</v>
      </c>
      <c r="D24" s="36"/>
      <c r="E24" s="87"/>
      <c r="F24" s="36"/>
      <c r="G24" s="87">
        <f>G29</f>
        <v>5.27</v>
      </c>
      <c r="H24" s="87"/>
    </row>
    <row r="25" spans="1:8" ht="15">
      <c r="A25" s="36">
        <v>11210</v>
      </c>
      <c r="B25" s="37" t="s">
        <v>270</v>
      </c>
      <c r="C25" s="36" t="s">
        <v>277</v>
      </c>
      <c r="D25" s="36" t="s">
        <v>35</v>
      </c>
      <c r="E25" s="87">
        <v>0.05</v>
      </c>
      <c r="F25" s="36">
        <v>85</v>
      </c>
      <c r="G25" s="87">
        <v>4.25</v>
      </c>
      <c r="H25" s="87"/>
    </row>
    <row r="26" spans="1:8" ht="15">
      <c r="A26" s="36">
        <v>11220</v>
      </c>
      <c r="B26" s="37" t="s">
        <v>272</v>
      </c>
      <c r="C26" s="36" t="s">
        <v>278</v>
      </c>
      <c r="D26" s="36" t="s">
        <v>35</v>
      </c>
      <c r="E26" s="87">
        <v>0.0075</v>
      </c>
      <c r="F26" s="36">
        <v>34</v>
      </c>
      <c r="G26" s="87">
        <v>0.255</v>
      </c>
      <c r="H26" s="87"/>
    </row>
    <row r="27" spans="1:8" ht="15">
      <c r="A27" s="36">
        <v>11240</v>
      </c>
      <c r="B27" s="37" t="s">
        <v>279</v>
      </c>
      <c r="C27" s="36" t="s">
        <v>280</v>
      </c>
      <c r="D27" s="36" t="s">
        <v>35</v>
      </c>
      <c r="E27" s="87">
        <v>0.0075</v>
      </c>
      <c r="F27" s="36">
        <v>68</v>
      </c>
      <c r="G27" s="87">
        <v>0.51</v>
      </c>
      <c r="H27" s="87"/>
    </row>
    <row r="28" spans="1:8" ht="15">
      <c r="A28" s="78">
        <v>11250</v>
      </c>
      <c r="B28" s="37" t="s">
        <v>275</v>
      </c>
      <c r="C28" s="36" t="s">
        <v>281</v>
      </c>
      <c r="D28" s="36" t="s">
        <v>35</v>
      </c>
      <c r="E28" s="87">
        <v>0.0075</v>
      </c>
      <c r="F28" s="36">
        <v>34</v>
      </c>
      <c r="G28" s="87">
        <v>0.255</v>
      </c>
      <c r="H28" s="87"/>
    </row>
    <row r="29" spans="1:8" ht="15">
      <c r="A29" s="88"/>
      <c r="B29" s="89"/>
      <c r="C29" s="92" t="s">
        <v>36</v>
      </c>
      <c r="D29" s="90" t="s">
        <v>269</v>
      </c>
      <c r="E29" s="91" t="s">
        <v>269</v>
      </c>
      <c r="F29" s="90"/>
      <c r="G29" s="91">
        <f>SUM(G25:G28)</f>
        <v>5.27</v>
      </c>
      <c r="H29" s="91"/>
    </row>
    <row r="30" spans="1:8" ht="15">
      <c r="A30" s="36">
        <v>11400</v>
      </c>
      <c r="B30" s="37">
        <v>4</v>
      </c>
      <c r="C30" s="36" t="s">
        <v>38</v>
      </c>
      <c r="D30" s="36"/>
      <c r="E30" s="87"/>
      <c r="F30" s="36"/>
      <c r="G30" s="87">
        <f>G34</f>
        <v>3.3150000000000004</v>
      </c>
      <c r="H30" s="87"/>
    </row>
    <row r="31" spans="1:8" ht="15">
      <c r="A31" s="36">
        <v>11240</v>
      </c>
      <c r="B31" s="37" t="s">
        <v>270</v>
      </c>
      <c r="C31" s="36" t="s">
        <v>282</v>
      </c>
      <c r="D31" s="36" t="s">
        <v>283</v>
      </c>
      <c r="E31" s="87">
        <v>0.0015</v>
      </c>
      <c r="F31" s="36">
        <v>510</v>
      </c>
      <c r="G31" s="87">
        <v>0.765</v>
      </c>
      <c r="H31" s="87"/>
    </row>
    <row r="32" spans="1:8" ht="15">
      <c r="A32" s="36">
        <v>11410</v>
      </c>
      <c r="B32" s="37" t="s">
        <v>272</v>
      </c>
      <c r="C32" s="36" t="s">
        <v>284</v>
      </c>
      <c r="D32" s="36" t="s">
        <v>75</v>
      </c>
      <c r="E32" s="87">
        <v>0.003</v>
      </c>
      <c r="F32" s="36">
        <v>340</v>
      </c>
      <c r="G32" s="87">
        <v>1.02</v>
      </c>
      <c r="H32" s="87"/>
    </row>
    <row r="33" spans="1:8" ht="15">
      <c r="A33" s="36">
        <v>11420</v>
      </c>
      <c r="B33" s="37" t="s">
        <v>279</v>
      </c>
      <c r="C33" s="36" t="s">
        <v>285</v>
      </c>
      <c r="D33" s="36" t="s">
        <v>75</v>
      </c>
      <c r="E33" s="87">
        <v>0.003</v>
      </c>
      <c r="F33" s="36">
        <v>510</v>
      </c>
      <c r="G33" s="87">
        <v>1.53</v>
      </c>
      <c r="H33" s="87"/>
    </row>
    <row r="34" spans="1:8" ht="15">
      <c r="A34" s="88"/>
      <c r="B34" s="89"/>
      <c r="C34" s="90" t="s">
        <v>286</v>
      </c>
      <c r="D34" s="90" t="s">
        <v>269</v>
      </c>
      <c r="E34" s="91" t="s">
        <v>269</v>
      </c>
      <c r="F34" s="90"/>
      <c r="G34" s="91">
        <f>SUM(G31:G33)</f>
        <v>3.3150000000000004</v>
      </c>
      <c r="H34" s="91"/>
    </row>
    <row r="35" spans="1:8" ht="15">
      <c r="A35" s="36">
        <v>11500</v>
      </c>
      <c r="B35" s="37">
        <v>5</v>
      </c>
      <c r="C35" s="36" t="s">
        <v>40</v>
      </c>
      <c r="D35" s="36"/>
      <c r="E35" s="87"/>
      <c r="F35" s="36"/>
      <c r="G35" s="87">
        <f>G60</f>
        <v>22.725</v>
      </c>
      <c r="H35" s="87"/>
    </row>
    <row r="36" spans="1:8" ht="15">
      <c r="A36" s="78">
        <v>11510</v>
      </c>
      <c r="B36" s="93" t="s">
        <v>287</v>
      </c>
      <c r="C36" s="78" t="s">
        <v>288</v>
      </c>
      <c r="D36" s="78"/>
      <c r="E36" s="94"/>
      <c r="F36" s="78"/>
      <c r="G36" s="94">
        <v>11.3625</v>
      </c>
      <c r="H36" s="94"/>
    </row>
    <row r="37" spans="1:8" ht="15">
      <c r="A37" s="36"/>
      <c r="B37" s="37" t="s">
        <v>270</v>
      </c>
      <c r="C37" s="36" t="s">
        <v>289</v>
      </c>
      <c r="D37" s="36" t="s">
        <v>290</v>
      </c>
      <c r="E37" s="87">
        <v>0.5</v>
      </c>
      <c r="F37" s="36">
        <v>17</v>
      </c>
      <c r="G37" s="87">
        <v>8.5</v>
      </c>
      <c r="H37" s="87"/>
    </row>
    <row r="38" spans="1:8" ht="15">
      <c r="A38" s="36"/>
      <c r="B38" s="37" t="s">
        <v>272</v>
      </c>
      <c r="C38" s="36" t="s">
        <v>291</v>
      </c>
      <c r="D38" s="36" t="s">
        <v>283</v>
      </c>
      <c r="E38" s="87">
        <v>0.005</v>
      </c>
      <c r="F38" s="36">
        <v>510</v>
      </c>
      <c r="G38" s="87">
        <v>2.5500000000000003</v>
      </c>
      <c r="H38" s="87"/>
    </row>
    <row r="39" spans="1:8" ht="15">
      <c r="A39" s="36"/>
      <c r="B39" s="37" t="s">
        <v>279</v>
      </c>
      <c r="C39" s="36" t="s">
        <v>292</v>
      </c>
      <c r="D39" s="36" t="s">
        <v>82</v>
      </c>
      <c r="E39" s="87">
        <v>0.1</v>
      </c>
      <c r="F39" s="36">
        <v>1</v>
      </c>
      <c r="G39" s="87">
        <v>0.1</v>
      </c>
      <c r="H39" s="87"/>
    </row>
    <row r="40" spans="1:8" ht="15">
      <c r="A40" s="36"/>
      <c r="B40" s="37" t="s">
        <v>275</v>
      </c>
      <c r="C40" s="36" t="s">
        <v>293</v>
      </c>
      <c r="D40" s="36" t="s">
        <v>294</v>
      </c>
      <c r="E40" s="87">
        <v>0.0025</v>
      </c>
      <c r="F40" s="36">
        <v>85</v>
      </c>
      <c r="G40" s="87">
        <v>0.2125</v>
      </c>
      <c r="H40" s="87"/>
    </row>
    <row r="41" spans="1:8" ht="15">
      <c r="A41" s="78"/>
      <c r="B41" s="95"/>
      <c r="C41" s="96" t="s">
        <v>295</v>
      </c>
      <c r="D41" s="96" t="s">
        <v>269</v>
      </c>
      <c r="E41" s="97" t="s">
        <v>269</v>
      </c>
      <c r="F41" s="96"/>
      <c r="G41" s="97">
        <f>SUM(G37:G40)</f>
        <v>11.3625</v>
      </c>
      <c r="H41" s="97"/>
    </row>
    <row r="42" spans="1:8" ht="15">
      <c r="A42" s="36">
        <v>11520</v>
      </c>
      <c r="B42" s="37" t="s">
        <v>296</v>
      </c>
      <c r="C42" s="36" t="s">
        <v>297</v>
      </c>
      <c r="D42" s="36"/>
      <c r="E42" s="87"/>
      <c r="F42" s="36"/>
      <c r="G42" s="87">
        <f>G47</f>
        <v>0</v>
      </c>
      <c r="H42" s="87"/>
    </row>
    <row r="43" spans="1:8" ht="15">
      <c r="A43" s="36"/>
      <c r="B43" s="37" t="s">
        <v>270</v>
      </c>
      <c r="C43" s="36" t="s">
        <v>289</v>
      </c>
      <c r="D43" s="36" t="s">
        <v>290</v>
      </c>
      <c r="E43" s="87">
        <v>0.5</v>
      </c>
      <c r="F43" s="36">
        <v>0</v>
      </c>
      <c r="G43" s="87">
        <f>F43*E43</f>
        <v>0</v>
      </c>
      <c r="H43" s="87"/>
    </row>
    <row r="44" spans="1:8" ht="15">
      <c r="A44" s="36"/>
      <c r="B44" s="37" t="s">
        <v>272</v>
      </c>
      <c r="C44" s="36" t="s">
        <v>291</v>
      </c>
      <c r="D44" s="36" t="s">
        <v>283</v>
      </c>
      <c r="E44" s="87">
        <v>0.005</v>
      </c>
      <c r="F44" s="36">
        <v>0</v>
      </c>
      <c r="G44" s="87">
        <f>F44*E44</f>
        <v>0</v>
      </c>
      <c r="H44" s="87"/>
    </row>
    <row r="45" spans="1:8" ht="15">
      <c r="A45" s="36"/>
      <c r="B45" s="37" t="s">
        <v>279</v>
      </c>
      <c r="C45" s="36" t="s">
        <v>292</v>
      </c>
      <c r="D45" s="36" t="s">
        <v>82</v>
      </c>
      <c r="E45" s="87">
        <v>0.1</v>
      </c>
      <c r="F45" s="36">
        <v>0</v>
      </c>
      <c r="G45" s="87">
        <f>F45*E45</f>
        <v>0</v>
      </c>
      <c r="H45" s="87"/>
    </row>
    <row r="46" spans="1:8" ht="15">
      <c r="A46" s="36"/>
      <c r="B46" s="37" t="s">
        <v>275</v>
      </c>
      <c r="C46" s="36" t="s">
        <v>293</v>
      </c>
      <c r="D46" s="36" t="s">
        <v>294</v>
      </c>
      <c r="E46" s="87">
        <v>0.0025</v>
      </c>
      <c r="F46" s="36">
        <v>0</v>
      </c>
      <c r="G46" s="87">
        <v>0</v>
      </c>
      <c r="H46" s="87"/>
    </row>
    <row r="47" spans="1:8" ht="15">
      <c r="A47" s="78"/>
      <c r="B47" s="95"/>
      <c r="C47" s="96" t="s">
        <v>298</v>
      </c>
      <c r="D47" s="96" t="s">
        <v>269</v>
      </c>
      <c r="E47" s="97" t="s">
        <v>269</v>
      </c>
      <c r="F47" s="96"/>
      <c r="G47" s="97">
        <f>SUM(G43:G46)</f>
        <v>0</v>
      </c>
      <c r="H47" s="97"/>
    </row>
    <row r="48" spans="1:8" ht="15">
      <c r="A48" s="36">
        <v>11530</v>
      </c>
      <c r="B48" s="37" t="s">
        <v>299</v>
      </c>
      <c r="C48" s="36" t="s">
        <v>300</v>
      </c>
      <c r="D48" s="36"/>
      <c r="E48" s="87"/>
      <c r="F48" s="36"/>
      <c r="G48" s="87">
        <f>G53</f>
        <v>0</v>
      </c>
      <c r="H48" s="87"/>
    </row>
    <row r="49" spans="1:8" ht="15">
      <c r="A49" s="36"/>
      <c r="B49" s="37" t="s">
        <v>270</v>
      </c>
      <c r="C49" s="36" t="s">
        <v>289</v>
      </c>
      <c r="D49" s="36" t="s">
        <v>290</v>
      </c>
      <c r="E49" s="87">
        <v>0.5</v>
      </c>
      <c r="F49" s="36">
        <v>0</v>
      </c>
      <c r="G49" s="87">
        <f>F49*E49</f>
        <v>0</v>
      </c>
      <c r="H49" s="87"/>
    </row>
    <row r="50" spans="1:8" ht="15">
      <c r="A50" s="36"/>
      <c r="B50" s="37" t="s">
        <v>272</v>
      </c>
      <c r="C50" s="36" t="s">
        <v>291</v>
      </c>
      <c r="D50" s="36" t="s">
        <v>283</v>
      </c>
      <c r="E50" s="87">
        <v>0.005</v>
      </c>
      <c r="F50" s="36">
        <v>0</v>
      </c>
      <c r="G50" s="87">
        <f>F50*E50</f>
        <v>0</v>
      </c>
      <c r="H50" s="87"/>
    </row>
    <row r="51" spans="1:8" ht="15">
      <c r="A51" s="36"/>
      <c r="B51" s="37" t="s">
        <v>279</v>
      </c>
      <c r="C51" s="36" t="s">
        <v>292</v>
      </c>
      <c r="D51" s="36" t="s">
        <v>82</v>
      </c>
      <c r="E51" s="87">
        <v>0.1</v>
      </c>
      <c r="F51" s="36">
        <v>0</v>
      </c>
      <c r="G51" s="87">
        <f>F51*E51</f>
        <v>0</v>
      </c>
      <c r="H51" s="87"/>
    </row>
    <row r="52" spans="1:8" ht="15">
      <c r="A52" s="36"/>
      <c r="B52" s="37" t="s">
        <v>275</v>
      </c>
      <c r="C52" s="36" t="s">
        <v>293</v>
      </c>
      <c r="D52" s="36" t="s">
        <v>294</v>
      </c>
      <c r="E52" s="87">
        <v>0.0025</v>
      </c>
      <c r="F52" s="36">
        <v>0</v>
      </c>
      <c r="G52" s="87">
        <f>F52*E52</f>
        <v>0</v>
      </c>
      <c r="H52" s="87"/>
    </row>
    <row r="53" spans="1:8" ht="15">
      <c r="A53" s="78"/>
      <c r="B53" s="95"/>
      <c r="C53" s="96" t="s">
        <v>301</v>
      </c>
      <c r="D53" s="96" t="s">
        <v>269</v>
      </c>
      <c r="E53" s="97" t="s">
        <v>269</v>
      </c>
      <c r="F53" s="96"/>
      <c r="G53" s="97">
        <f>SUM(G49:G52)</f>
        <v>0</v>
      </c>
      <c r="H53" s="97"/>
    </row>
    <row r="54" spans="1:8" ht="15">
      <c r="A54" s="36">
        <v>11540</v>
      </c>
      <c r="B54" s="37" t="s">
        <v>302</v>
      </c>
      <c r="C54" s="36" t="s">
        <v>303</v>
      </c>
      <c r="D54" s="36"/>
      <c r="E54" s="87"/>
      <c r="F54" s="36"/>
      <c r="G54" s="87">
        <f>G59</f>
        <v>11.3625</v>
      </c>
      <c r="H54" s="87"/>
    </row>
    <row r="55" spans="1:8" ht="15">
      <c r="A55" s="36"/>
      <c r="B55" s="37" t="s">
        <v>270</v>
      </c>
      <c r="C55" s="36" t="s">
        <v>289</v>
      </c>
      <c r="D55" s="36" t="s">
        <v>290</v>
      </c>
      <c r="E55" s="87">
        <v>0.5</v>
      </c>
      <c r="F55" s="36">
        <v>17</v>
      </c>
      <c r="G55" s="87">
        <f>F55*E55</f>
        <v>8.5</v>
      </c>
      <c r="H55" s="87"/>
    </row>
    <row r="56" spans="1:8" ht="15">
      <c r="A56" s="36"/>
      <c r="B56" s="37" t="s">
        <v>272</v>
      </c>
      <c r="C56" s="36" t="s">
        <v>291</v>
      </c>
      <c r="D56" s="36" t="s">
        <v>283</v>
      </c>
      <c r="E56" s="87">
        <v>0.005</v>
      </c>
      <c r="F56" s="36">
        <v>510</v>
      </c>
      <c r="G56" s="87">
        <f>F56*E56</f>
        <v>2.5500000000000003</v>
      </c>
      <c r="H56" s="87"/>
    </row>
    <row r="57" spans="1:8" ht="15">
      <c r="A57" s="36"/>
      <c r="B57" s="37" t="s">
        <v>279</v>
      </c>
      <c r="C57" s="36" t="s">
        <v>292</v>
      </c>
      <c r="D57" s="36" t="s">
        <v>82</v>
      </c>
      <c r="E57" s="87">
        <v>0.1</v>
      </c>
      <c r="F57" s="36">
        <v>1</v>
      </c>
      <c r="G57" s="87">
        <f>F57*E57</f>
        <v>0.1</v>
      </c>
      <c r="H57" s="87"/>
    </row>
    <row r="58" spans="1:8" ht="15">
      <c r="A58" s="36"/>
      <c r="B58" s="37" t="s">
        <v>275</v>
      </c>
      <c r="C58" s="36" t="s">
        <v>293</v>
      </c>
      <c r="D58" s="36" t="s">
        <v>294</v>
      </c>
      <c r="E58" s="87">
        <v>0.0025</v>
      </c>
      <c r="F58" s="36">
        <v>85</v>
      </c>
      <c r="G58" s="87">
        <f>F58*E58</f>
        <v>0.2125</v>
      </c>
      <c r="H58" s="87"/>
    </row>
    <row r="59" spans="1:8" ht="15">
      <c r="A59" s="78"/>
      <c r="B59" s="95"/>
      <c r="C59" s="96" t="s">
        <v>304</v>
      </c>
      <c r="D59" s="96" t="s">
        <v>269</v>
      </c>
      <c r="E59" s="97" t="s">
        <v>269</v>
      </c>
      <c r="F59" s="96"/>
      <c r="G59" s="97">
        <f>SUM(G55:G58)</f>
        <v>11.3625</v>
      </c>
      <c r="H59" s="97"/>
    </row>
    <row r="60" spans="1:8" ht="15">
      <c r="A60" s="88"/>
      <c r="B60" s="89"/>
      <c r="C60" s="90" t="s">
        <v>305</v>
      </c>
      <c r="D60" s="90" t="s">
        <v>269</v>
      </c>
      <c r="E60" s="91" t="s">
        <v>269</v>
      </c>
      <c r="F60" s="90"/>
      <c r="G60" s="91">
        <f>G59+G53+G47+G41</f>
        <v>22.725</v>
      </c>
      <c r="H60" s="91"/>
    </row>
    <row r="61" spans="1:8" ht="15">
      <c r="A61" s="36">
        <v>11600</v>
      </c>
      <c r="B61" s="37">
        <v>6</v>
      </c>
      <c r="C61" s="36" t="s">
        <v>306</v>
      </c>
      <c r="D61" s="36"/>
      <c r="E61" s="87"/>
      <c r="F61" s="36"/>
      <c r="G61" s="87">
        <f>G66</f>
        <v>8.115</v>
      </c>
      <c r="H61" s="87"/>
    </row>
    <row r="62" spans="1:8" ht="15">
      <c r="A62" s="36">
        <v>11610</v>
      </c>
      <c r="B62" s="37" t="s">
        <v>307</v>
      </c>
      <c r="C62" s="36" t="s">
        <v>308</v>
      </c>
      <c r="D62" s="36" t="s">
        <v>309</v>
      </c>
      <c r="E62" s="87">
        <v>0.0075</v>
      </c>
      <c r="F62" s="36">
        <v>541</v>
      </c>
      <c r="G62" s="87">
        <f>F62*E62</f>
        <v>4.0575</v>
      </c>
      <c r="H62" s="87"/>
    </row>
    <row r="63" spans="1:8" ht="15">
      <c r="A63" s="36">
        <v>11620</v>
      </c>
      <c r="B63" s="37" t="s">
        <v>310</v>
      </c>
      <c r="C63" s="36" t="s">
        <v>311</v>
      </c>
      <c r="D63" s="36" t="s">
        <v>309</v>
      </c>
      <c r="E63" s="87">
        <v>0.0075</v>
      </c>
      <c r="F63" s="36">
        <v>0</v>
      </c>
      <c r="G63" s="87">
        <f>F63*E63</f>
        <v>0</v>
      </c>
      <c r="H63" s="87"/>
    </row>
    <row r="64" spans="1:8" ht="15">
      <c r="A64" s="36">
        <v>11630</v>
      </c>
      <c r="B64" s="37" t="s">
        <v>312</v>
      </c>
      <c r="C64" s="36" t="s">
        <v>313</v>
      </c>
      <c r="D64" s="36" t="s">
        <v>309</v>
      </c>
      <c r="E64" s="87">
        <v>0.0075</v>
      </c>
      <c r="F64" s="36">
        <v>541</v>
      </c>
      <c r="G64" s="87">
        <f>F64*E64</f>
        <v>4.0575</v>
      </c>
      <c r="H64" s="87"/>
    </row>
    <row r="65" spans="1:8" ht="15">
      <c r="A65" s="36">
        <v>11640</v>
      </c>
      <c r="B65" s="37" t="s">
        <v>314</v>
      </c>
      <c r="C65" s="36" t="s">
        <v>315</v>
      </c>
      <c r="D65" s="36" t="s">
        <v>309</v>
      </c>
      <c r="E65" s="87">
        <v>0.005</v>
      </c>
      <c r="F65" s="36">
        <v>0</v>
      </c>
      <c r="G65" s="87">
        <f>F65*E65</f>
        <v>0</v>
      </c>
      <c r="H65" s="87"/>
    </row>
    <row r="66" spans="1:8" ht="15">
      <c r="A66" s="88"/>
      <c r="B66" s="89"/>
      <c r="C66" s="90" t="s">
        <v>316</v>
      </c>
      <c r="D66" s="90" t="s">
        <v>269</v>
      </c>
      <c r="E66" s="91" t="s">
        <v>269</v>
      </c>
      <c r="F66" s="90"/>
      <c r="G66" s="91">
        <f>SUM(G62:G65)</f>
        <v>8.115</v>
      </c>
      <c r="H66" s="91"/>
    </row>
    <row r="67" spans="1:8" ht="15">
      <c r="A67" s="36">
        <v>11700</v>
      </c>
      <c r="B67" s="37">
        <v>7</v>
      </c>
      <c r="C67" s="36" t="s">
        <v>317</v>
      </c>
      <c r="D67" s="36" t="s">
        <v>309</v>
      </c>
      <c r="E67" s="87">
        <v>1.75</v>
      </c>
      <c r="F67" s="36">
        <v>0</v>
      </c>
      <c r="G67" s="87">
        <v>0</v>
      </c>
      <c r="H67" s="87"/>
    </row>
    <row r="68" spans="1:8" ht="15">
      <c r="A68" s="88"/>
      <c r="B68" s="89"/>
      <c r="C68" s="90" t="s">
        <v>318</v>
      </c>
      <c r="D68" s="90" t="s">
        <v>269</v>
      </c>
      <c r="E68" s="91"/>
      <c r="F68" s="90"/>
      <c r="G68" s="91">
        <f>G67</f>
        <v>0</v>
      </c>
      <c r="H68" s="91"/>
    </row>
    <row r="69" spans="1:8" ht="15">
      <c r="A69" s="78">
        <v>12000</v>
      </c>
      <c r="B69" s="83">
        <v>1.2</v>
      </c>
      <c r="C69" s="84" t="s">
        <v>319</v>
      </c>
      <c r="D69" s="85"/>
      <c r="E69" s="86"/>
      <c r="F69" s="85"/>
      <c r="G69" s="86">
        <f>G70+G77+G97+G129</f>
        <v>10.5</v>
      </c>
      <c r="H69" s="86"/>
    </row>
    <row r="70" spans="1:8" ht="15">
      <c r="A70" s="36">
        <v>12100</v>
      </c>
      <c r="B70" s="37">
        <v>1</v>
      </c>
      <c r="C70" s="36" t="s">
        <v>320</v>
      </c>
      <c r="D70" s="36"/>
      <c r="E70" s="87"/>
      <c r="F70" s="36"/>
      <c r="G70" s="87">
        <f>G76</f>
        <v>0</v>
      </c>
      <c r="H70" s="87"/>
    </row>
    <row r="71" spans="1:8" ht="15">
      <c r="A71" s="36">
        <v>12110</v>
      </c>
      <c r="B71" s="37" t="s">
        <v>29</v>
      </c>
      <c r="C71" s="36" t="s">
        <v>321</v>
      </c>
      <c r="D71" s="36"/>
      <c r="E71" s="87"/>
      <c r="F71" s="36"/>
      <c r="G71" s="87">
        <f>G74</f>
        <v>0</v>
      </c>
      <c r="H71" s="87"/>
    </row>
    <row r="72" spans="1:8" ht="15">
      <c r="A72" s="36"/>
      <c r="B72" s="37" t="s">
        <v>270</v>
      </c>
      <c r="C72" s="36" t="s">
        <v>322</v>
      </c>
      <c r="D72" s="36" t="s">
        <v>323</v>
      </c>
      <c r="E72" s="87">
        <v>0.005</v>
      </c>
      <c r="F72" s="36">
        <v>0</v>
      </c>
      <c r="G72" s="87">
        <f>F72*E72</f>
        <v>0</v>
      </c>
      <c r="H72" s="87"/>
    </row>
    <row r="73" spans="1:8" ht="15">
      <c r="A73" s="36"/>
      <c r="B73" s="37" t="s">
        <v>272</v>
      </c>
      <c r="C73" s="36" t="s">
        <v>324</v>
      </c>
      <c r="D73" s="36" t="s">
        <v>323</v>
      </c>
      <c r="E73" s="87">
        <v>0.1</v>
      </c>
      <c r="F73" s="36">
        <v>0</v>
      </c>
      <c r="G73" s="87">
        <f>F73*E73</f>
        <v>0</v>
      </c>
      <c r="H73" s="87"/>
    </row>
    <row r="74" spans="1:8" ht="15">
      <c r="A74" s="78"/>
      <c r="B74" s="95"/>
      <c r="C74" s="96" t="s">
        <v>325</v>
      </c>
      <c r="D74" s="96" t="s">
        <v>269</v>
      </c>
      <c r="E74" s="97" t="s">
        <v>269</v>
      </c>
      <c r="F74" s="96"/>
      <c r="G74" s="97">
        <f>SUM(G72:G73)</f>
        <v>0</v>
      </c>
      <c r="H74" s="97"/>
    </row>
    <row r="75" spans="1:8" ht="15">
      <c r="A75" s="36">
        <v>12120</v>
      </c>
      <c r="B75" s="37" t="s">
        <v>91</v>
      </c>
      <c r="C75" s="36" t="s">
        <v>326</v>
      </c>
      <c r="D75" s="36" t="s">
        <v>323</v>
      </c>
      <c r="E75" s="87">
        <v>0.0195</v>
      </c>
      <c r="F75" s="36">
        <v>0</v>
      </c>
      <c r="G75" s="87">
        <f>F75*E75</f>
        <v>0</v>
      </c>
      <c r="H75" s="87"/>
    </row>
    <row r="76" spans="1:8" ht="15">
      <c r="A76" s="88"/>
      <c r="B76" s="89"/>
      <c r="C76" s="90" t="s">
        <v>327</v>
      </c>
      <c r="D76" s="90" t="s">
        <v>269</v>
      </c>
      <c r="E76" s="91" t="s">
        <v>269</v>
      </c>
      <c r="F76" s="90"/>
      <c r="G76" s="91">
        <f>G75+G74</f>
        <v>0</v>
      </c>
      <c r="H76" s="91"/>
    </row>
    <row r="77" spans="1:8" ht="15">
      <c r="A77" s="36">
        <v>12200</v>
      </c>
      <c r="B77" s="37">
        <v>2</v>
      </c>
      <c r="C77" s="36" t="s">
        <v>328</v>
      </c>
      <c r="D77" s="36"/>
      <c r="E77" s="87"/>
      <c r="F77" s="36"/>
      <c r="G77" s="87">
        <f>G96</f>
        <v>10.5</v>
      </c>
      <c r="H77" s="87"/>
    </row>
    <row r="78" spans="1:8" ht="15">
      <c r="A78" s="36">
        <v>12210</v>
      </c>
      <c r="B78" s="37" t="s">
        <v>52</v>
      </c>
      <c r="C78" s="36" t="s">
        <v>329</v>
      </c>
      <c r="D78" s="36"/>
      <c r="E78" s="87"/>
      <c r="F78" s="36"/>
      <c r="G78" s="87">
        <f>G84</f>
        <v>5.25</v>
      </c>
      <c r="H78" s="87"/>
    </row>
    <row r="79" spans="1:8" ht="15">
      <c r="A79" s="36"/>
      <c r="B79" s="37" t="s">
        <v>270</v>
      </c>
      <c r="C79" s="36" t="s">
        <v>330</v>
      </c>
      <c r="D79" s="36" t="s">
        <v>331</v>
      </c>
      <c r="E79" s="87">
        <v>0.75</v>
      </c>
      <c r="F79" s="36">
        <v>7</v>
      </c>
      <c r="G79" s="87">
        <f>F79*E79</f>
        <v>5.25</v>
      </c>
      <c r="H79" s="87"/>
    </row>
    <row r="80" spans="1:8" ht="15">
      <c r="A80" s="36"/>
      <c r="B80" s="37" t="s">
        <v>272</v>
      </c>
      <c r="C80" s="36" t="s">
        <v>332</v>
      </c>
      <c r="D80" s="36" t="s">
        <v>333</v>
      </c>
      <c r="E80" s="87">
        <v>0.03</v>
      </c>
      <c r="F80" s="36">
        <v>0</v>
      </c>
      <c r="G80" s="87">
        <f>F80*E80</f>
        <v>0</v>
      </c>
      <c r="H80" s="87"/>
    </row>
    <row r="81" spans="1:8" ht="15">
      <c r="A81" s="36"/>
      <c r="B81" s="37" t="s">
        <v>279</v>
      </c>
      <c r="C81" s="36" t="s">
        <v>334</v>
      </c>
      <c r="D81" s="36" t="s">
        <v>283</v>
      </c>
      <c r="E81" s="87">
        <v>0.0035</v>
      </c>
      <c r="F81" s="36">
        <v>0</v>
      </c>
      <c r="G81" s="87">
        <f>F81*E81</f>
        <v>0</v>
      </c>
      <c r="H81" s="87"/>
    </row>
    <row r="82" spans="1:8" ht="15">
      <c r="A82" s="36"/>
      <c r="B82" s="37" t="s">
        <v>275</v>
      </c>
      <c r="C82" s="36" t="s">
        <v>335</v>
      </c>
      <c r="D82" s="36" t="s">
        <v>283</v>
      </c>
      <c r="E82" s="87">
        <v>0.007</v>
      </c>
      <c r="F82" s="36">
        <v>0</v>
      </c>
      <c r="G82" s="87">
        <f>F82*E82</f>
        <v>0</v>
      </c>
      <c r="H82" s="87"/>
    </row>
    <row r="83" spans="1:8" ht="15">
      <c r="A83" s="36"/>
      <c r="B83" s="37" t="s">
        <v>336</v>
      </c>
      <c r="C83" s="36" t="s">
        <v>337</v>
      </c>
      <c r="D83" s="36" t="s">
        <v>283</v>
      </c>
      <c r="E83" s="87">
        <v>0.007</v>
      </c>
      <c r="F83" s="36">
        <v>0</v>
      </c>
      <c r="G83" s="87">
        <f>F83*E83</f>
        <v>0</v>
      </c>
      <c r="H83" s="87"/>
    </row>
    <row r="84" spans="1:8" ht="15">
      <c r="A84" s="78"/>
      <c r="B84" s="95"/>
      <c r="C84" s="96" t="s">
        <v>338</v>
      </c>
      <c r="D84" s="96" t="s">
        <v>269</v>
      </c>
      <c r="E84" s="97" t="s">
        <v>269</v>
      </c>
      <c r="F84" s="96"/>
      <c r="G84" s="97">
        <f>SUM(G79:G83)</f>
        <v>5.25</v>
      </c>
      <c r="H84" s="97"/>
    </row>
    <row r="85" spans="1:8" ht="15">
      <c r="A85" s="36">
        <v>12220</v>
      </c>
      <c r="B85" s="37" t="s">
        <v>103</v>
      </c>
      <c r="C85" s="36" t="s">
        <v>339</v>
      </c>
      <c r="D85" s="36"/>
      <c r="E85" s="87"/>
      <c r="F85" s="36"/>
      <c r="G85" s="87">
        <f>G90</f>
        <v>5.25</v>
      </c>
      <c r="H85" s="87"/>
    </row>
    <row r="86" spans="1:8" ht="15">
      <c r="A86" s="36"/>
      <c r="B86" s="37" t="s">
        <v>270</v>
      </c>
      <c r="C86" s="36" t="s">
        <v>340</v>
      </c>
      <c r="D86" s="36" t="s">
        <v>283</v>
      </c>
      <c r="E86" s="87">
        <v>0.75</v>
      </c>
      <c r="F86" s="36">
        <v>7</v>
      </c>
      <c r="G86" s="87">
        <f>F86*E86</f>
        <v>5.25</v>
      </c>
      <c r="H86" s="87"/>
    </row>
    <row r="87" spans="1:8" ht="15">
      <c r="A87" s="36"/>
      <c r="B87" s="37" t="s">
        <v>272</v>
      </c>
      <c r="C87" s="36" t="s">
        <v>341</v>
      </c>
      <c r="D87" s="36" t="s">
        <v>342</v>
      </c>
      <c r="E87" s="87">
        <v>0.02</v>
      </c>
      <c r="F87" s="36">
        <v>0</v>
      </c>
      <c r="G87" s="87">
        <f>F87*E87</f>
        <v>0</v>
      </c>
      <c r="H87" s="87"/>
    </row>
    <row r="88" spans="1:8" ht="15">
      <c r="A88" s="36"/>
      <c r="B88" s="37" t="s">
        <v>279</v>
      </c>
      <c r="C88" s="36" t="s">
        <v>334</v>
      </c>
      <c r="D88" s="36" t="s">
        <v>283</v>
      </c>
      <c r="E88" s="87">
        <v>0.0035</v>
      </c>
      <c r="F88" s="36">
        <v>0</v>
      </c>
      <c r="G88" s="87">
        <f>F88*E88</f>
        <v>0</v>
      </c>
      <c r="H88" s="87"/>
    </row>
    <row r="89" spans="1:8" ht="15">
      <c r="A89" s="36"/>
      <c r="B89" s="37" t="s">
        <v>275</v>
      </c>
      <c r="C89" s="36" t="s">
        <v>292</v>
      </c>
      <c r="D89" s="36" t="s">
        <v>82</v>
      </c>
      <c r="E89" s="87">
        <v>1</v>
      </c>
      <c r="F89" s="36">
        <v>0</v>
      </c>
      <c r="G89" s="87">
        <f>F89*E89</f>
        <v>0</v>
      </c>
      <c r="H89" s="87"/>
    </row>
    <row r="90" spans="1:8" ht="15">
      <c r="A90" s="78"/>
      <c r="B90" s="95"/>
      <c r="C90" s="96" t="s">
        <v>343</v>
      </c>
      <c r="D90" s="96" t="s">
        <v>269</v>
      </c>
      <c r="E90" s="97" t="s">
        <v>269</v>
      </c>
      <c r="F90" s="96"/>
      <c r="G90" s="97">
        <f>SUM(G86:G89)</f>
        <v>5.25</v>
      </c>
      <c r="H90" s="97"/>
    </row>
    <row r="91" spans="1:8" ht="15">
      <c r="A91" s="36">
        <v>12230</v>
      </c>
      <c r="B91" s="37" t="s">
        <v>116</v>
      </c>
      <c r="C91" s="36" t="s">
        <v>344</v>
      </c>
      <c r="D91" s="36"/>
      <c r="E91" s="87"/>
      <c r="F91" s="36"/>
      <c r="G91" s="87">
        <f>G95</f>
        <v>0</v>
      </c>
      <c r="H91" s="87"/>
    </row>
    <row r="92" spans="1:8" ht="15">
      <c r="A92" s="36"/>
      <c r="B92" s="37" t="s">
        <v>270</v>
      </c>
      <c r="C92" s="36" t="s">
        <v>345</v>
      </c>
      <c r="D92" s="36" t="s">
        <v>283</v>
      </c>
      <c r="E92" s="87">
        <v>0.5</v>
      </c>
      <c r="F92" s="36">
        <v>0</v>
      </c>
      <c r="G92" s="87">
        <v>0</v>
      </c>
      <c r="H92" s="87"/>
    </row>
    <row r="93" spans="1:8" ht="15">
      <c r="A93" s="36"/>
      <c r="B93" s="37" t="s">
        <v>272</v>
      </c>
      <c r="C93" s="36" t="s">
        <v>346</v>
      </c>
      <c r="D93" s="36" t="s">
        <v>283</v>
      </c>
      <c r="E93" s="87">
        <v>0.03</v>
      </c>
      <c r="F93" s="36">
        <v>0</v>
      </c>
      <c r="G93" s="87">
        <f>F93*E93</f>
        <v>0</v>
      </c>
      <c r="H93" s="87"/>
    </row>
    <row r="94" spans="1:8" ht="15">
      <c r="A94" s="36"/>
      <c r="B94" s="37" t="s">
        <v>279</v>
      </c>
      <c r="C94" s="36" t="s">
        <v>347</v>
      </c>
      <c r="D94" s="36" t="s">
        <v>283</v>
      </c>
      <c r="E94" s="87">
        <v>0.0035</v>
      </c>
      <c r="F94" s="36">
        <v>0</v>
      </c>
      <c r="G94" s="87">
        <f>F94*E94</f>
        <v>0</v>
      </c>
      <c r="H94" s="87"/>
    </row>
    <row r="95" spans="1:8" ht="15">
      <c r="A95" s="78"/>
      <c r="B95" s="95"/>
      <c r="C95" s="96" t="s">
        <v>348</v>
      </c>
      <c r="D95" s="96" t="s">
        <v>269</v>
      </c>
      <c r="E95" s="97" t="s">
        <v>269</v>
      </c>
      <c r="F95" s="96"/>
      <c r="G95" s="97">
        <f>SUM(G92:G94)</f>
        <v>0</v>
      </c>
      <c r="H95" s="97"/>
    </row>
    <row r="96" spans="1:8" ht="15">
      <c r="A96" s="88"/>
      <c r="B96" s="89"/>
      <c r="C96" s="90" t="s">
        <v>349</v>
      </c>
      <c r="D96" s="90" t="s">
        <v>269</v>
      </c>
      <c r="E96" s="91" t="s">
        <v>269</v>
      </c>
      <c r="F96" s="90"/>
      <c r="G96" s="91">
        <f>G95+G90+G84</f>
        <v>10.5</v>
      </c>
      <c r="H96" s="91"/>
    </row>
    <row r="97" spans="1:8" ht="15">
      <c r="A97" s="36">
        <v>12300</v>
      </c>
      <c r="B97" s="37">
        <v>3</v>
      </c>
      <c r="C97" s="36" t="s">
        <v>56</v>
      </c>
      <c r="D97" s="36"/>
      <c r="E97" s="87"/>
      <c r="F97" s="36"/>
      <c r="G97" s="87">
        <f>G98+G110+G117</f>
        <v>0</v>
      </c>
      <c r="H97" s="87"/>
    </row>
    <row r="98" spans="1:8" ht="15">
      <c r="A98" s="36">
        <v>12310</v>
      </c>
      <c r="B98" s="37" t="s">
        <v>57</v>
      </c>
      <c r="C98" s="36" t="s">
        <v>350</v>
      </c>
      <c r="D98" s="36"/>
      <c r="E98" s="87"/>
      <c r="F98" s="36"/>
      <c r="G98" s="87">
        <f>G109</f>
        <v>0</v>
      </c>
      <c r="H98" s="87"/>
    </row>
    <row r="99" spans="1:8" ht="15">
      <c r="A99" s="36"/>
      <c r="B99" s="37" t="s">
        <v>270</v>
      </c>
      <c r="C99" s="36" t="s">
        <v>351</v>
      </c>
      <c r="D99" s="36" t="s">
        <v>352</v>
      </c>
      <c r="E99" s="87">
        <v>0.6</v>
      </c>
      <c r="F99" s="36">
        <v>0</v>
      </c>
      <c r="G99" s="87">
        <f>F99*E99</f>
        <v>0</v>
      </c>
      <c r="H99" s="87"/>
    </row>
    <row r="100" spans="1:8" ht="15">
      <c r="A100" s="36"/>
      <c r="B100" s="37" t="s">
        <v>272</v>
      </c>
      <c r="C100" s="36" t="s">
        <v>353</v>
      </c>
      <c r="D100" s="36"/>
      <c r="E100" s="87"/>
      <c r="F100" s="36"/>
      <c r="G100" s="87">
        <f>G108</f>
        <v>0</v>
      </c>
      <c r="H100" s="87"/>
    </row>
    <row r="101" spans="1:8" ht="15">
      <c r="A101" s="36"/>
      <c r="B101" s="37" t="s">
        <v>354</v>
      </c>
      <c r="C101" s="36" t="s">
        <v>355</v>
      </c>
      <c r="D101" s="36" t="s">
        <v>75</v>
      </c>
      <c r="E101" s="87">
        <v>0.01</v>
      </c>
      <c r="F101" s="36">
        <v>0</v>
      </c>
      <c r="G101" s="87">
        <f aca="true" t="shared" si="1" ref="G101:G106">F101*E101</f>
        <v>0</v>
      </c>
      <c r="H101" s="87"/>
    </row>
    <row r="102" spans="1:8" ht="15">
      <c r="A102" s="36"/>
      <c r="B102" s="37" t="s">
        <v>356</v>
      </c>
      <c r="C102" s="36" t="s">
        <v>357</v>
      </c>
      <c r="D102" s="36" t="s">
        <v>75</v>
      </c>
      <c r="E102" s="87">
        <v>0.01</v>
      </c>
      <c r="F102" s="36">
        <v>0</v>
      </c>
      <c r="G102" s="87">
        <f t="shared" si="1"/>
        <v>0</v>
      </c>
      <c r="H102" s="87"/>
    </row>
    <row r="103" spans="1:8" ht="15">
      <c r="A103" s="36"/>
      <c r="B103" s="37" t="s">
        <v>358</v>
      </c>
      <c r="C103" s="36" t="s">
        <v>359</v>
      </c>
      <c r="D103" s="36" t="s">
        <v>360</v>
      </c>
      <c r="E103" s="87">
        <v>0.5</v>
      </c>
      <c r="F103" s="36">
        <v>0</v>
      </c>
      <c r="G103" s="87">
        <f t="shared" si="1"/>
        <v>0</v>
      </c>
      <c r="H103" s="87"/>
    </row>
    <row r="104" spans="1:8" ht="15">
      <c r="A104" s="36"/>
      <c r="B104" s="37" t="s">
        <v>361</v>
      </c>
      <c r="C104" s="36" t="s">
        <v>362</v>
      </c>
      <c r="D104" s="36" t="s">
        <v>360</v>
      </c>
      <c r="E104" s="87">
        <v>0.05</v>
      </c>
      <c r="F104" s="36">
        <v>0</v>
      </c>
      <c r="G104" s="87">
        <f t="shared" si="1"/>
        <v>0</v>
      </c>
      <c r="H104" s="87"/>
    </row>
    <row r="105" spans="1:8" ht="15">
      <c r="A105" s="36"/>
      <c r="B105" s="37" t="s">
        <v>363</v>
      </c>
      <c r="C105" s="36" t="s">
        <v>364</v>
      </c>
      <c r="D105" s="36" t="s">
        <v>82</v>
      </c>
      <c r="E105" s="87">
        <v>0.025</v>
      </c>
      <c r="F105" s="36">
        <v>0</v>
      </c>
      <c r="G105" s="87">
        <f t="shared" si="1"/>
        <v>0</v>
      </c>
      <c r="H105" s="87"/>
    </row>
    <row r="106" spans="1:8" ht="15">
      <c r="A106" s="36"/>
      <c r="B106" s="37" t="s">
        <v>365</v>
      </c>
      <c r="C106" s="36" t="s">
        <v>366</v>
      </c>
      <c r="D106" s="36" t="s">
        <v>32</v>
      </c>
      <c r="E106" s="87">
        <v>0.045</v>
      </c>
      <c r="F106" s="36">
        <v>0</v>
      </c>
      <c r="G106" s="87">
        <f t="shared" si="1"/>
        <v>0</v>
      </c>
      <c r="H106" s="87"/>
    </row>
    <row r="107" spans="1:8" ht="15">
      <c r="A107" s="36"/>
      <c r="B107" s="37" t="s">
        <v>367</v>
      </c>
      <c r="C107" s="36" t="s">
        <v>368</v>
      </c>
      <c r="D107" s="36" t="s">
        <v>360</v>
      </c>
      <c r="E107" s="87">
        <v>0.3</v>
      </c>
      <c r="F107" s="36">
        <v>0</v>
      </c>
      <c r="G107" s="87">
        <f>F107*E107</f>
        <v>0</v>
      </c>
      <c r="H107" s="87"/>
    </row>
    <row r="108" spans="1:8" ht="15">
      <c r="A108" s="78"/>
      <c r="B108" s="93"/>
      <c r="C108" s="78" t="s">
        <v>369</v>
      </c>
      <c r="D108" s="78" t="s">
        <v>269</v>
      </c>
      <c r="E108" s="94" t="s">
        <v>269</v>
      </c>
      <c r="F108" s="78"/>
      <c r="G108" s="94">
        <f>SUM(G101:G107)</f>
        <v>0</v>
      </c>
      <c r="H108" s="94"/>
    </row>
    <row r="109" spans="1:8" ht="15">
      <c r="A109" s="78"/>
      <c r="B109" s="95"/>
      <c r="C109" s="96" t="s">
        <v>370</v>
      </c>
      <c r="D109" s="96"/>
      <c r="E109" s="97"/>
      <c r="F109" s="96"/>
      <c r="G109" s="97">
        <f>G108+G99</f>
        <v>0</v>
      </c>
      <c r="H109" s="97"/>
    </row>
    <row r="110" spans="1:8" ht="15">
      <c r="A110" s="36">
        <v>12320</v>
      </c>
      <c r="B110" s="37" t="s">
        <v>59</v>
      </c>
      <c r="C110" s="36" t="s">
        <v>371</v>
      </c>
      <c r="D110" s="36"/>
      <c r="E110" s="87"/>
      <c r="F110" s="36"/>
      <c r="G110" s="87">
        <f>G116</f>
        <v>0</v>
      </c>
      <c r="H110" s="87"/>
    </row>
    <row r="111" spans="1:8" ht="15">
      <c r="A111" s="36"/>
      <c r="B111" s="37" t="s">
        <v>270</v>
      </c>
      <c r="C111" s="36" t="s">
        <v>372</v>
      </c>
      <c r="D111" s="36" t="s">
        <v>373</v>
      </c>
      <c r="E111" s="87">
        <v>0.005</v>
      </c>
      <c r="F111" s="36">
        <v>0</v>
      </c>
      <c r="G111" s="87">
        <f>F111*E111</f>
        <v>0</v>
      </c>
      <c r="H111" s="87"/>
    </row>
    <row r="112" spans="1:8" ht="15">
      <c r="A112" s="36"/>
      <c r="B112" s="37" t="s">
        <v>272</v>
      </c>
      <c r="C112" s="36" t="s">
        <v>374</v>
      </c>
      <c r="D112" s="36" t="s">
        <v>373</v>
      </c>
      <c r="E112" s="87">
        <v>0.005</v>
      </c>
      <c r="F112" s="36">
        <v>0</v>
      </c>
      <c r="G112" s="87">
        <f>F112*E112</f>
        <v>0</v>
      </c>
      <c r="H112" s="87"/>
    </row>
    <row r="113" spans="1:8" ht="15">
      <c r="A113" s="36"/>
      <c r="B113" s="37" t="s">
        <v>279</v>
      </c>
      <c r="C113" s="98" t="s">
        <v>375</v>
      </c>
      <c r="D113" s="36" t="s">
        <v>360</v>
      </c>
      <c r="E113" s="87">
        <v>0.5</v>
      </c>
      <c r="F113" s="36">
        <v>0</v>
      </c>
      <c r="G113" s="87">
        <f>F113*E113</f>
        <v>0</v>
      </c>
      <c r="H113" s="87"/>
    </row>
    <row r="114" spans="1:8" ht="15">
      <c r="A114" s="36"/>
      <c r="B114" s="37" t="s">
        <v>275</v>
      </c>
      <c r="C114" s="98" t="s">
        <v>376</v>
      </c>
      <c r="D114" s="36" t="s">
        <v>360</v>
      </c>
      <c r="E114" s="87">
        <v>0.75</v>
      </c>
      <c r="F114" s="36">
        <v>0</v>
      </c>
      <c r="G114" s="87">
        <f>F114*E114</f>
        <v>0</v>
      </c>
      <c r="H114" s="87"/>
    </row>
    <row r="115" spans="1:8" ht="15">
      <c r="A115" s="36"/>
      <c r="B115" s="37" t="s">
        <v>336</v>
      </c>
      <c r="C115" s="36" t="s">
        <v>377</v>
      </c>
      <c r="D115" s="36" t="s">
        <v>373</v>
      </c>
      <c r="E115" s="87">
        <v>0.022</v>
      </c>
      <c r="F115" s="36">
        <v>0</v>
      </c>
      <c r="G115" s="87">
        <f>F115*E115</f>
        <v>0</v>
      </c>
      <c r="H115" s="87"/>
    </row>
    <row r="116" spans="1:8" ht="15">
      <c r="A116" s="78"/>
      <c r="B116" s="95"/>
      <c r="C116" s="96" t="s">
        <v>378</v>
      </c>
      <c r="D116" s="96" t="s">
        <v>269</v>
      </c>
      <c r="E116" s="97" t="s">
        <v>269</v>
      </c>
      <c r="F116" s="96"/>
      <c r="G116" s="97">
        <f>SUM(G111:G115)</f>
        <v>0</v>
      </c>
      <c r="H116" s="97"/>
    </row>
    <row r="117" spans="1:8" ht="15">
      <c r="A117" s="36">
        <v>12330</v>
      </c>
      <c r="B117" s="37" t="s">
        <v>63</v>
      </c>
      <c r="C117" s="36" t="s">
        <v>64</v>
      </c>
      <c r="D117" s="36"/>
      <c r="E117" s="87"/>
      <c r="F117" s="36"/>
      <c r="G117" s="87">
        <f>G127</f>
        <v>0</v>
      </c>
      <c r="H117" s="87"/>
    </row>
    <row r="118" spans="1:8" ht="15">
      <c r="A118" s="36"/>
      <c r="B118" s="37" t="s">
        <v>270</v>
      </c>
      <c r="C118" s="36" t="s">
        <v>379</v>
      </c>
      <c r="D118" s="36" t="s">
        <v>380</v>
      </c>
      <c r="E118" s="87">
        <v>5</v>
      </c>
      <c r="F118" s="36">
        <v>0</v>
      </c>
      <c r="G118" s="87">
        <f aca="true" t="shared" si="2" ref="G118:G126">F118*E118</f>
        <v>0</v>
      </c>
      <c r="H118" s="87"/>
    </row>
    <row r="119" spans="1:8" ht="15">
      <c r="A119" s="36"/>
      <c r="B119" s="37" t="s">
        <v>272</v>
      </c>
      <c r="C119" s="36" t="s">
        <v>381</v>
      </c>
      <c r="D119" s="36" t="s">
        <v>283</v>
      </c>
      <c r="E119" s="87">
        <v>0.05</v>
      </c>
      <c r="F119" s="36">
        <v>0</v>
      </c>
      <c r="G119" s="87">
        <f t="shared" si="2"/>
        <v>0</v>
      </c>
      <c r="H119" s="87"/>
    </row>
    <row r="120" spans="1:8" ht="15">
      <c r="A120" s="36"/>
      <c r="B120" s="37" t="s">
        <v>279</v>
      </c>
      <c r="C120" s="36" t="s">
        <v>382</v>
      </c>
      <c r="D120" s="36" t="s">
        <v>383</v>
      </c>
      <c r="E120" s="87">
        <v>5</v>
      </c>
      <c r="F120" s="36">
        <v>0</v>
      </c>
      <c r="G120" s="87">
        <f t="shared" si="2"/>
        <v>0</v>
      </c>
      <c r="H120" s="87"/>
    </row>
    <row r="121" spans="1:8" ht="15">
      <c r="A121" s="36"/>
      <c r="B121" s="37" t="s">
        <v>275</v>
      </c>
      <c r="C121" s="36" t="s">
        <v>384</v>
      </c>
      <c r="D121" s="36" t="s">
        <v>82</v>
      </c>
      <c r="E121" s="87">
        <v>0.75</v>
      </c>
      <c r="F121" s="36">
        <v>0</v>
      </c>
      <c r="G121" s="87">
        <f t="shared" si="2"/>
        <v>0</v>
      </c>
      <c r="H121" s="87"/>
    </row>
    <row r="122" spans="1:8" ht="15">
      <c r="A122" s="36"/>
      <c r="B122" s="37" t="s">
        <v>336</v>
      </c>
      <c r="C122" s="36" t="s">
        <v>385</v>
      </c>
      <c r="D122" s="36" t="s">
        <v>75</v>
      </c>
      <c r="E122" s="87">
        <v>0.025</v>
      </c>
      <c r="F122" s="36">
        <v>0</v>
      </c>
      <c r="G122" s="87">
        <f t="shared" si="2"/>
        <v>0</v>
      </c>
      <c r="H122" s="87"/>
    </row>
    <row r="123" spans="1:8" ht="15">
      <c r="A123" s="36"/>
      <c r="B123" s="37" t="s">
        <v>386</v>
      </c>
      <c r="C123" s="36" t="s">
        <v>387</v>
      </c>
      <c r="D123" s="36" t="s">
        <v>82</v>
      </c>
      <c r="E123" s="87">
        <v>0.025</v>
      </c>
      <c r="F123" s="36">
        <v>0</v>
      </c>
      <c r="G123" s="87">
        <f t="shared" si="2"/>
        <v>0</v>
      </c>
      <c r="H123" s="87"/>
    </row>
    <row r="124" spans="1:8" ht="15">
      <c r="A124" s="36"/>
      <c r="B124" s="37" t="s">
        <v>388</v>
      </c>
      <c r="C124" s="36" t="s">
        <v>389</v>
      </c>
      <c r="D124" s="36" t="s">
        <v>82</v>
      </c>
      <c r="E124" s="87">
        <v>0.03</v>
      </c>
      <c r="F124" s="36">
        <v>0</v>
      </c>
      <c r="G124" s="87">
        <f t="shared" si="2"/>
        <v>0</v>
      </c>
      <c r="H124" s="87"/>
    </row>
    <row r="125" spans="1:8" ht="15">
      <c r="A125" s="36"/>
      <c r="B125" s="37" t="s">
        <v>390</v>
      </c>
      <c r="C125" s="36" t="s">
        <v>391</v>
      </c>
      <c r="D125" s="36" t="s">
        <v>82</v>
      </c>
      <c r="E125" s="87">
        <v>0.03</v>
      </c>
      <c r="F125" s="36">
        <v>0</v>
      </c>
      <c r="G125" s="87">
        <f t="shared" si="2"/>
        <v>0</v>
      </c>
      <c r="H125" s="87"/>
    </row>
    <row r="126" spans="1:8" ht="15">
      <c r="A126" s="36"/>
      <c r="B126" s="37" t="s">
        <v>392</v>
      </c>
      <c r="C126" s="36" t="s">
        <v>393</v>
      </c>
      <c r="D126" s="36" t="s">
        <v>383</v>
      </c>
      <c r="E126" s="87">
        <v>0.5</v>
      </c>
      <c r="F126" s="36">
        <v>0</v>
      </c>
      <c r="G126" s="87">
        <f t="shared" si="2"/>
        <v>0</v>
      </c>
      <c r="H126" s="87"/>
    </row>
    <row r="127" spans="1:8" ht="15">
      <c r="A127" s="78"/>
      <c r="B127" s="95"/>
      <c r="C127" s="96" t="s">
        <v>394</v>
      </c>
      <c r="D127" s="96" t="s">
        <v>269</v>
      </c>
      <c r="E127" s="97" t="s">
        <v>269</v>
      </c>
      <c r="F127" s="96"/>
      <c r="G127" s="97">
        <f>SUM(G118:G126)</f>
        <v>0</v>
      </c>
      <c r="H127" s="97"/>
    </row>
    <row r="128" spans="1:8" ht="15">
      <c r="A128" s="88"/>
      <c r="B128" s="89"/>
      <c r="C128" s="90" t="s">
        <v>395</v>
      </c>
      <c r="D128" s="90" t="s">
        <v>269</v>
      </c>
      <c r="E128" s="91" t="s">
        <v>269</v>
      </c>
      <c r="F128" s="90"/>
      <c r="G128" s="91">
        <f>G117+G110+G98</f>
        <v>0</v>
      </c>
      <c r="H128" s="91"/>
    </row>
    <row r="129" spans="1:8" ht="15">
      <c r="A129" s="36">
        <v>12400</v>
      </c>
      <c r="B129" s="37">
        <v>4</v>
      </c>
      <c r="C129" s="36" t="s">
        <v>67</v>
      </c>
      <c r="D129" s="36"/>
      <c r="E129" s="87"/>
      <c r="F129" s="36"/>
      <c r="G129" s="87">
        <f>G138</f>
        <v>0</v>
      </c>
      <c r="H129" s="87"/>
    </row>
    <row r="130" spans="1:8" ht="15">
      <c r="A130" s="36">
        <v>12410</v>
      </c>
      <c r="B130" s="37" t="s">
        <v>68</v>
      </c>
      <c r="C130" s="36" t="s">
        <v>69</v>
      </c>
      <c r="D130" s="36"/>
      <c r="E130" s="87"/>
      <c r="F130" s="36"/>
      <c r="G130" s="87">
        <v>0</v>
      </c>
      <c r="H130" s="87"/>
    </row>
    <row r="131" spans="1:8" ht="15">
      <c r="A131" s="36"/>
      <c r="B131" s="37" t="s">
        <v>270</v>
      </c>
      <c r="C131" s="36" t="s">
        <v>396</v>
      </c>
      <c r="D131" s="36" t="s">
        <v>82</v>
      </c>
      <c r="E131" s="87">
        <v>0.0025</v>
      </c>
      <c r="F131" s="36">
        <v>0</v>
      </c>
      <c r="G131" s="87">
        <f>F131*E131</f>
        <v>0</v>
      </c>
      <c r="H131" s="87"/>
    </row>
    <row r="132" spans="1:8" ht="15">
      <c r="A132" s="36"/>
      <c r="B132" s="37" t="s">
        <v>272</v>
      </c>
      <c r="C132" s="36" t="s">
        <v>397</v>
      </c>
      <c r="D132" s="36" t="s">
        <v>323</v>
      </c>
      <c r="E132" s="87">
        <v>0.02</v>
      </c>
      <c r="F132" s="36">
        <v>0</v>
      </c>
      <c r="G132" s="87">
        <f>F132*E132</f>
        <v>0</v>
      </c>
      <c r="H132" s="87"/>
    </row>
    <row r="133" spans="1:8" ht="15">
      <c r="A133" s="36"/>
      <c r="B133" s="37" t="s">
        <v>279</v>
      </c>
      <c r="C133" s="36" t="s">
        <v>398</v>
      </c>
      <c r="D133" s="36" t="s">
        <v>323</v>
      </c>
      <c r="E133" s="87">
        <v>0.0525</v>
      </c>
      <c r="F133" s="36">
        <v>0</v>
      </c>
      <c r="G133" s="87">
        <f>F133*E133</f>
        <v>0</v>
      </c>
      <c r="H133" s="87"/>
    </row>
    <row r="134" spans="1:8" ht="15">
      <c r="A134" s="78"/>
      <c r="B134" s="95"/>
      <c r="C134" s="96" t="s">
        <v>399</v>
      </c>
      <c r="D134" s="96" t="s">
        <v>269</v>
      </c>
      <c r="E134" s="97" t="s">
        <v>269</v>
      </c>
      <c r="F134" s="96"/>
      <c r="G134" s="97">
        <f>SUM(G131:G133)</f>
        <v>0</v>
      </c>
      <c r="H134" s="97"/>
    </row>
    <row r="135" spans="1:8" ht="15">
      <c r="A135" s="36">
        <v>12420</v>
      </c>
      <c r="B135" s="37" t="s">
        <v>72</v>
      </c>
      <c r="C135" s="36" t="s">
        <v>400</v>
      </c>
      <c r="D135" s="36"/>
      <c r="E135" s="87"/>
      <c r="F135" s="36"/>
      <c r="G135" s="87">
        <f>G137</f>
        <v>0</v>
      </c>
      <c r="H135" s="87"/>
    </row>
    <row r="136" spans="1:8" ht="15">
      <c r="A136" s="36"/>
      <c r="B136" s="37" t="s">
        <v>270</v>
      </c>
      <c r="C136" s="36" t="s">
        <v>74</v>
      </c>
      <c r="D136" s="36" t="s">
        <v>75</v>
      </c>
      <c r="E136" s="87">
        <v>0.02</v>
      </c>
      <c r="F136" s="36">
        <v>0</v>
      </c>
      <c r="G136" s="87">
        <f>F136*E136</f>
        <v>0</v>
      </c>
      <c r="H136" s="87"/>
    </row>
    <row r="137" spans="1:8" ht="15">
      <c r="A137" s="78"/>
      <c r="B137" s="95"/>
      <c r="C137" s="96" t="s">
        <v>401</v>
      </c>
      <c r="D137" s="96"/>
      <c r="E137" s="97"/>
      <c r="F137" s="96"/>
      <c r="G137" s="97">
        <f>G136</f>
        <v>0</v>
      </c>
      <c r="H137" s="97"/>
    </row>
    <row r="138" spans="1:8" ht="15">
      <c r="A138" s="88"/>
      <c r="B138" s="89"/>
      <c r="C138" s="90" t="s">
        <v>402</v>
      </c>
      <c r="D138" s="90" t="s">
        <v>269</v>
      </c>
      <c r="E138" s="91"/>
      <c r="F138" s="90"/>
      <c r="G138" s="91">
        <f>G137+G134</f>
        <v>0</v>
      </c>
      <c r="H138" s="91"/>
    </row>
    <row r="139" spans="1:8" ht="15">
      <c r="A139" s="78">
        <v>20000</v>
      </c>
      <c r="B139" s="79">
        <v>2</v>
      </c>
      <c r="C139" s="80" t="s">
        <v>403</v>
      </c>
      <c r="D139" s="81"/>
      <c r="E139" s="82"/>
      <c r="F139" s="81"/>
      <c r="G139" s="82">
        <f>G140+G160+G186</f>
        <v>20.1</v>
      </c>
      <c r="H139" s="82"/>
    </row>
    <row r="140" spans="1:8" ht="15">
      <c r="A140" s="78">
        <v>21000</v>
      </c>
      <c r="B140" s="83">
        <v>2.1</v>
      </c>
      <c r="C140" s="84" t="s">
        <v>77</v>
      </c>
      <c r="D140" s="85" t="s">
        <v>269</v>
      </c>
      <c r="E140" s="86"/>
      <c r="F140" s="85"/>
      <c r="G140" s="86">
        <f>G141+G146+G153</f>
        <v>10.1</v>
      </c>
      <c r="H140" s="86"/>
    </row>
    <row r="141" spans="1:8" ht="15">
      <c r="A141" s="36">
        <v>21100</v>
      </c>
      <c r="B141" s="37">
        <v>1</v>
      </c>
      <c r="C141" s="36" t="s">
        <v>404</v>
      </c>
      <c r="D141" s="36"/>
      <c r="E141" s="87"/>
      <c r="F141" s="36"/>
      <c r="G141" s="87">
        <f>G145</f>
        <v>0</v>
      </c>
      <c r="H141" s="87"/>
    </row>
    <row r="142" spans="1:8" ht="15">
      <c r="A142" s="36"/>
      <c r="B142" s="37" t="s">
        <v>29</v>
      </c>
      <c r="C142" s="36" t="s">
        <v>405</v>
      </c>
      <c r="D142" s="36" t="s">
        <v>75</v>
      </c>
      <c r="E142" s="87">
        <v>0.0015</v>
      </c>
      <c r="F142" s="36">
        <v>0</v>
      </c>
      <c r="G142" s="87">
        <v>0</v>
      </c>
      <c r="H142" s="87"/>
    </row>
    <row r="143" spans="1:8" ht="15">
      <c r="A143" s="36"/>
      <c r="B143" s="37" t="s">
        <v>91</v>
      </c>
      <c r="C143" s="36" t="s">
        <v>406</v>
      </c>
      <c r="D143" s="36" t="s">
        <v>75</v>
      </c>
      <c r="E143" s="87">
        <v>0.0015</v>
      </c>
      <c r="F143" s="36">
        <v>0</v>
      </c>
      <c r="G143" s="87">
        <v>0</v>
      </c>
      <c r="H143" s="87"/>
    </row>
    <row r="144" spans="1:8" ht="15">
      <c r="A144" s="36"/>
      <c r="B144" s="37" t="s">
        <v>95</v>
      </c>
      <c r="C144" s="36" t="s">
        <v>407</v>
      </c>
      <c r="D144" s="36" t="s">
        <v>75</v>
      </c>
      <c r="E144" s="87">
        <v>0.0045</v>
      </c>
      <c r="F144" s="36">
        <v>0</v>
      </c>
      <c r="G144" s="87">
        <v>0</v>
      </c>
      <c r="H144" s="87"/>
    </row>
    <row r="145" spans="1:8" ht="15">
      <c r="A145" s="88"/>
      <c r="B145" s="89"/>
      <c r="C145" s="90" t="s">
        <v>408</v>
      </c>
      <c r="D145" s="90" t="s">
        <v>269</v>
      </c>
      <c r="E145" s="91" t="s">
        <v>269</v>
      </c>
      <c r="F145" s="90"/>
      <c r="G145" s="91">
        <f>SUM(G142:G144)</f>
        <v>0</v>
      </c>
      <c r="H145" s="91"/>
    </row>
    <row r="146" spans="1:8" ht="15">
      <c r="A146" s="36">
        <v>21200</v>
      </c>
      <c r="B146" s="37">
        <v>2</v>
      </c>
      <c r="C146" s="36" t="s">
        <v>80</v>
      </c>
      <c r="D146" s="36"/>
      <c r="E146" s="87"/>
      <c r="F146" s="36"/>
      <c r="G146" s="87">
        <f>G152</f>
        <v>10.1</v>
      </c>
      <c r="H146" s="87"/>
    </row>
    <row r="147" spans="1:8" ht="15">
      <c r="A147" s="36"/>
      <c r="B147" s="37" t="s">
        <v>52</v>
      </c>
      <c r="C147" s="36" t="s">
        <v>409</v>
      </c>
      <c r="D147" s="36" t="s">
        <v>410</v>
      </c>
      <c r="E147" s="87" t="s">
        <v>269</v>
      </c>
      <c r="F147" s="36"/>
      <c r="G147" s="87">
        <v>10.1</v>
      </c>
      <c r="H147" s="87"/>
    </row>
    <row r="148" spans="1:8" ht="15">
      <c r="A148" s="36"/>
      <c r="B148" s="37" t="s">
        <v>103</v>
      </c>
      <c r="C148" s="36" t="s">
        <v>411</v>
      </c>
      <c r="D148" s="36" t="s">
        <v>410</v>
      </c>
      <c r="E148" s="87" t="s">
        <v>269</v>
      </c>
      <c r="F148" s="36"/>
      <c r="G148" s="87">
        <v>0</v>
      </c>
      <c r="H148" s="87"/>
    </row>
    <row r="149" spans="1:8" ht="15">
      <c r="A149" s="36"/>
      <c r="B149" s="37" t="s">
        <v>116</v>
      </c>
      <c r="C149" s="36" t="s">
        <v>412</v>
      </c>
      <c r="D149" s="36" t="s">
        <v>410</v>
      </c>
      <c r="E149" s="87" t="s">
        <v>269</v>
      </c>
      <c r="F149" s="36"/>
      <c r="G149" s="87">
        <v>0</v>
      </c>
      <c r="H149" s="87"/>
    </row>
    <row r="150" spans="1:8" ht="15">
      <c r="A150" s="36"/>
      <c r="B150" s="37" t="s">
        <v>413</v>
      </c>
      <c r="C150" s="36" t="s">
        <v>414</v>
      </c>
      <c r="D150" s="36" t="s">
        <v>410</v>
      </c>
      <c r="E150" s="87" t="s">
        <v>269</v>
      </c>
      <c r="F150" s="36"/>
      <c r="G150" s="87">
        <v>0</v>
      </c>
      <c r="H150" s="87"/>
    </row>
    <row r="151" spans="1:8" ht="15">
      <c r="A151" s="36"/>
      <c r="B151" s="37" t="s">
        <v>415</v>
      </c>
      <c r="C151" s="36" t="s">
        <v>416</v>
      </c>
      <c r="D151" s="36" t="s">
        <v>410</v>
      </c>
      <c r="E151" s="87" t="s">
        <v>269</v>
      </c>
      <c r="F151" s="36"/>
      <c r="G151" s="87">
        <v>0</v>
      </c>
      <c r="H151" s="87"/>
    </row>
    <row r="152" spans="1:8" ht="15">
      <c r="A152" s="88"/>
      <c r="B152" s="89"/>
      <c r="C152" s="90" t="s">
        <v>417</v>
      </c>
      <c r="D152" s="90" t="s">
        <v>269</v>
      </c>
      <c r="E152" s="91" t="s">
        <v>269</v>
      </c>
      <c r="F152" s="90"/>
      <c r="G152" s="91">
        <f>SUM(G147:G151)</f>
        <v>10.1</v>
      </c>
      <c r="H152" s="91"/>
    </row>
    <row r="153" spans="1:8" ht="15">
      <c r="A153" s="36">
        <v>21300</v>
      </c>
      <c r="B153" s="37">
        <v>3</v>
      </c>
      <c r="C153" s="36" t="s">
        <v>83</v>
      </c>
      <c r="D153" s="36"/>
      <c r="E153" s="87"/>
      <c r="F153" s="36"/>
      <c r="G153" s="87">
        <f>G159</f>
        <v>0</v>
      </c>
      <c r="H153" s="87"/>
    </row>
    <row r="154" spans="1:8" ht="15">
      <c r="A154" s="36">
        <v>21310</v>
      </c>
      <c r="B154" s="37" t="s">
        <v>57</v>
      </c>
      <c r="C154" s="36" t="s">
        <v>418</v>
      </c>
      <c r="D154" s="36" t="s">
        <v>419</v>
      </c>
      <c r="E154" s="87">
        <v>0.2</v>
      </c>
      <c r="F154" s="36">
        <v>0</v>
      </c>
      <c r="G154" s="87">
        <v>0</v>
      </c>
      <c r="H154" s="87"/>
    </row>
    <row r="155" spans="1:8" ht="15">
      <c r="A155" s="36">
        <v>21320</v>
      </c>
      <c r="B155" s="37" t="s">
        <v>59</v>
      </c>
      <c r="C155" s="36" t="s">
        <v>420</v>
      </c>
      <c r="D155" s="36" t="s">
        <v>421</v>
      </c>
      <c r="E155" s="87">
        <v>4</v>
      </c>
      <c r="F155" s="36">
        <v>0</v>
      </c>
      <c r="G155" s="87">
        <v>0</v>
      </c>
      <c r="H155" s="87"/>
    </row>
    <row r="156" spans="1:8" ht="15">
      <c r="A156" s="36">
        <v>21330</v>
      </c>
      <c r="B156" s="37" t="s">
        <v>63</v>
      </c>
      <c r="C156" s="36" t="s">
        <v>422</v>
      </c>
      <c r="D156" s="36" t="s">
        <v>309</v>
      </c>
      <c r="E156" s="87">
        <v>5</v>
      </c>
      <c r="F156" s="36">
        <v>0</v>
      </c>
      <c r="G156" s="87">
        <v>0</v>
      </c>
      <c r="H156" s="87"/>
    </row>
    <row r="157" spans="1:8" ht="15">
      <c r="A157" s="36">
        <v>21340</v>
      </c>
      <c r="B157" s="37" t="s">
        <v>423</v>
      </c>
      <c r="C157" s="36" t="s">
        <v>424</v>
      </c>
      <c r="D157" s="36" t="s">
        <v>309</v>
      </c>
      <c r="E157" s="87">
        <v>0.4</v>
      </c>
      <c r="F157" s="36">
        <v>0</v>
      </c>
      <c r="G157" s="87">
        <v>0</v>
      </c>
      <c r="H157" s="87"/>
    </row>
    <row r="158" spans="1:8" ht="15">
      <c r="A158" s="36">
        <v>21350</v>
      </c>
      <c r="B158" s="37" t="s">
        <v>425</v>
      </c>
      <c r="C158" s="36" t="s">
        <v>426</v>
      </c>
      <c r="D158" s="36" t="s">
        <v>309</v>
      </c>
      <c r="E158" s="87">
        <v>0.5</v>
      </c>
      <c r="F158" s="36">
        <v>0</v>
      </c>
      <c r="G158" s="87">
        <v>0</v>
      </c>
      <c r="H158" s="87"/>
    </row>
    <row r="159" spans="1:8" ht="15">
      <c r="A159" s="88"/>
      <c r="B159" s="89"/>
      <c r="C159" s="90" t="s">
        <v>427</v>
      </c>
      <c r="D159" s="90" t="s">
        <v>269</v>
      </c>
      <c r="E159" s="91"/>
      <c r="F159" s="90"/>
      <c r="G159" s="91">
        <f>SUM(G154:G158)</f>
        <v>0</v>
      </c>
      <c r="H159" s="91"/>
    </row>
    <row r="160" spans="1:8" ht="15">
      <c r="A160" s="78">
        <v>22000</v>
      </c>
      <c r="B160" s="83">
        <v>2.2</v>
      </c>
      <c r="C160" s="84" t="s">
        <v>428</v>
      </c>
      <c r="D160" s="85"/>
      <c r="E160" s="86"/>
      <c r="F160" s="85"/>
      <c r="G160" s="86">
        <f>G161+G177</f>
        <v>10</v>
      </c>
      <c r="H160" s="86"/>
    </row>
    <row r="161" spans="1:8" ht="15">
      <c r="A161" s="36">
        <v>22100</v>
      </c>
      <c r="B161" s="99">
        <v>1</v>
      </c>
      <c r="C161" s="57" t="s">
        <v>87</v>
      </c>
      <c r="D161" s="36"/>
      <c r="E161" s="87"/>
      <c r="F161" s="36"/>
      <c r="G161" s="87">
        <f>G176</f>
        <v>0</v>
      </c>
      <c r="H161" s="87"/>
    </row>
    <row r="162" spans="1:8" ht="15">
      <c r="A162" s="36">
        <v>22110</v>
      </c>
      <c r="B162" s="37" t="s">
        <v>29</v>
      </c>
      <c r="C162" s="36" t="s">
        <v>88</v>
      </c>
      <c r="D162" s="36"/>
      <c r="E162" s="87"/>
      <c r="F162" s="36"/>
      <c r="G162" s="87">
        <f>G167</f>
        <v>0</v>
      </c>
      <c r="H162" s="87"/>
    </row>
    <row r="163" spans="1:8" ht="15">
      <c r="A163" s="36">
        <v>22111</v>
      </c>
      <c r="B163" s="37" t="s">
        <v>270</v>
      </c>
      <c r="C163" s="36" t="s">
        <v>429</v>
      </c>
      <c r="D163" s="36" t="s">
        <v>75</v>
      </c>
      <c r="E163" s="87">
        <v>0</v>
      </c>
      <c r="F163" s="36">
        <v>0</v>
      </c>
      <c r="G163" s="87">
        <v>0</v>
      </c>
      <c r="H163" s="87"/>
    </row>
    <row r="164" spans="1:8" ht="15">
      <c r="A164" s="36">
        <v>22112</v>
      </c>
      <c r="B164" s="37" t="s">
        <v>272</v>
      </c>
      <c r="C164" s="36" t="s">
        <v>430</v>
      </c>
      <c r="D164" s="36" t="s">
        <v>309</v>
      </c>
      <c r="E164" s="87">
        <v>0.1</v>
      </c>
      <c r="F164" s="36">
        <v>0</v>
      </c>
      <c r="G164" s="87">
        <v>0</v>
      </c>
      <c r="H164" s="87"/>
    </row>
    <row r="165" spans="1:8" ht="15">
      <c r="A165" s="36">
        <v>22113</v>
      </c>
      <c r="B165" s="37" t="s">
        <v>279</v>
      </c>
      <c r="C165" s="36" t="s">
        <v>431</v>
      </c>
      <c r="D165" s="36" t="s">
        <v>323</v>
      </c>
      <c r="E165" s="87">
        <v>0.1</v>
      </c>
      <c r="F165" s="36">
        <v>0</v>
      </c>
      <c r="G165" s="87">
        <v>0</v>
      </c>
      <c r="H165" s="87"/>
    </row>
    <row r="166" spans="1:8" ht="15">
      <c r="A166" s="36">
        <v>22114</v>
      </c>
      <c r="B166" s="37" t="s">
        <v>275</v>
      </c>
      <c r="C166" s="36" t="s">
        <v>432</v>
      </c>
      <c r="D166" s="36" t="s">
        <v>323</v>
      </c>
      <c r="E166" s="87">
        <v>0.05</v>
      </c>
      <c r="F166" s="36">
        <v>0</v>
      </c>
      <c r="G166" s="87">
        <v>0</v>
      </c>
      <c r="H166" s="87"/>
    </row>
    <row r="167" spans="1:8" ht="15">
      <c r="A167" s="78"/>
      <c r="B167" s="95"/>
      <c r="C167" s="96" t="s">
        <v>433</v>
      </c>
      <c r="D167" s="96" t="s">
        <v>269</v>
      </c>
      <c r="E167" s="97" t="s">
        <v>269</v>
      </c>
      <c r="F167" s="96"/>
      <c r="G167" s="97">
        <f>SUM(G163:G166)</f>
        <v>0</v>
      </c>
      <c r="H167" s="97"/>
    </row>
    <row r="168" spans="1:8" ht="15">
      <c r="A168" s="36">
        <v>22120</v>
      </c>
      <c r="B168" s="37" t="s">
        <v>91</v>
      </c>
      <c r="C168" s="36" t="s">
        <v>92</v>
      </c>
      <c r="D168" s="36"/>
      <c r="E168" s="87"/>
      <c r="F168" s="36"/>
      <c r="G168" s="87">
        <f>G171</f>
        <v>0</v>
      </c>
      <c r="H168" s="87"/>
    </row>
    <row r="169" spans="1:8" ht="15">
      <c r="A169" s="36"/>
      <c r="B169" s="37" t="s">
        <v>270</v>
      </c>
      <c r="C169" s="36" t="s">
        <v>434</v>
      </c>
      <c r="D169" s="36" t="s">
        <v>435</v>
      </c>
      <c r="E169" s="87">
        <v>0.01</v>
      </c>
      <c r="F169" s="36">
        <v>0</v>
      </c>
      <c r="G169" s="87">
        <v>0</v>
      </c>
      <c r="H169" s="87"/>
    </row>
    <row r="170" spans="1:8" ht="15">
      <c r="A170" s="36"/>
      <c r="B170" s="37" t="s">
        <v>272</v>
      </c>
      <c r="C170" s="36" t="s">
        <v>436</v>
      </c>
      <c r="D170" s="36" t="s">
        <v>94</v>
      </c>
      <c r="E170" s="87">
        <v>0.02</v>
      </c>
      <c r="F170" s="36">
        <v>0</v>
      </c>
      <c r="G170" s="87">
        <v>0</v>
      </c>
      <c r="H170" s="87"/>
    </row>
    <row r="171" spans="1:8" ht="15">
      <c r="A171" s="78"/>
      <c r="B171" s="95"/>
      <c r="C171" s="96" t="s">
        <v>437</v>
      </c>
      <c r="D171" s="96" t="s">
        <v>269</v>
      </c>
      <c r="E171" s="97" t="s">
        <v>269</v>
      </c>
      <c r="F171" s="96"/>
      <c r="G171" s="97">
        <f>SUM(G169:G170)</f>
        <v>0</v>
      </c>
      <c r="H171" s="97"/>
    </row>
    <row r="172" spans="1:8" ht="15">
      <c r="A172" s="36">
        <v>22130</v>
      </c>
      <c r="B172" s="37" t="s">
        <v>95</v>
      </c>
      <c r="C172" s="36" t="s">
        <v>96</v>
      </c>
      <c r="D172" s="36"/>
      <c r="E172" s="87"/>
      <c r="F172" s="36"/>
      <c r="G172" s="87">
        <f>G175</f>
        <v>0</v>
      </c>
      <c r="H172" s="87"/>
    </row>
    <row r="173" spans="1:8" ht="15">
      <c r="A173" s="36"/>
      <c r="B173" s="37" t="s">
        <v>270</v>
      </c>
      <c r="C173" s="36" t="s">
        <v>438</v>
      </c>
      <c r="D173" s="36" t="s">
        <v>82</v>
      </c>
      <c r="E173" s="87">
        <v>75</v>
      </c>
      <c r="F173" s="36">
        <v>0</v>
      </c>
      <c r="G173" s="87">
        <v>0</v>
      </c>
      <c r="H173" s="87"/>
    </row>
    <row r="174" spans="1:8" ht="15">
      <c r="A174" s="36"/>
      <c r="B174" s="37" t="s">
        <v>272</v>
      </c>
      <c r="C174" s="36" t="s">
        <v>439</v>
      </c>
      <c r="D174" s="36" t="s">
        <v>440</v>
      </c>
      <c r="E174" s="87">
        <v>0.1</v>
      </c>
      <c r="F174" s="36">
        <v>0</v>
      </c>
      <c r="G174" s="87">
        <v>0</v>
      </c>
      <c r="H174" s="87"/>
    </row>
    <row r="175" spans="1:8" ht="15">
      <c r="A175" s="78"/>
      <c r="B175" s="95"/>
      <c r="C175" s="96" t="s">
        <v>441</v>
      </c>
      <c r="D175" s="96" t="s">
        <v>269</v>
      </c>
      <c r="E175" s="97" t="s">
        <v>269</v>
      </c>
      <c r="F175" s="96"/>
      <c r="G175" s="97">
        <f>SUM(G173:G174)</f>
        <v>0</v>
      </c>
      <c r="H175" s="97"/>
    </row>
    <row r="176" spans="1:8" ht="15">
      <c r="A176" s="88"/>
      <c r="B176" s="89"/>
      <c r="C176" s="90" t="s">
        <v>442</v>
      </c>
      <c r="D176" s="90" t="s">
        <v>269</v>
      </c>
      <c r="E176" s="91" t="s">
        <v>269</v>
      </c>
      <c r="F176" s="90"/>
      <c r="G176" s="91">
        <f>G175+G171+G167</f>
        <v>0</v>
      </c>
      <c r="H176" s="91"/>
    </row>
    <row r="177" spans="1:8" ht="15">
      <c r="A177" s="36">
        <v>22200</v>
      </c>
      <c r="B177" s="99">
        <v>2</v>
      </c>
      <c r="C177" s="57" t="s">
        <v>99</v>
      </c>
      <c r="D177" s="36"/>
      <c r="E177" s="87"/>
      <c r="F177" s="36"/>
      <c r="G177" s="87">
        <f>G185</f>
        <v>10</v>
      </c>
      <c r="H177" s="87"/>
    </row>
    <row r="178" spans="1:8" ht="15">
      <c r="A178" s="36">
        <v>22210</v>
      </c>
      <c r="B178" s="37" t="s">
        <v>52</v>
      </c>
      <c r="C178" s="36" t="s">
        <v>100</v>
      </c>
      <c r="D178" s="36"/>
      <c r="E178" s="87"/>
      <c r="F178" s="36"/>
      <c r="G178" s="87">
        <f>G182</f>
        <v>10</v>
      </c>
      <c r="H178" s="87"/>
    </row>
    <row r="179" spans="1:8" ht="15">
      <c r="A179" s="36"/>
      <c r="B179" s="37" t="s">
        <v>270</v>
      </c>
      <c r="C179" s="36" t="s">
        <v>443</v>
      </c>
      <c r="D179" s="36" t="s">
        <v>380</v>
      </c>
      <c r="E179" s="87">
        <v>5</v>
      </c>
      <c r="F179" s="36">
        <v>0</v>
      </c>
      <c r="G179" s="87">
        <v>5</v>
      </c>
      <c r="H179" s="87"/>
    </row>
    <row r="180" spans="1:8" ht="15">
      <c r="A180" s="36"/>
      <c r="B180" s="37" t="s">
        <v>272</v>
      </c>
      <c r="C180" s="36" t="s">
        <v>444</v>
      </c>
      <c r="D180" s="36" t="s">
        <v>380</v>
      </c>
      <c r="E180" s="87">
        <v>5</v>
      </c>
      <c r="F180" s="36">
        <v>0</v>
      </c>
      <c r="G180" s="87">
        <v>5</v>
      </c>
      <c r="H180" s="87"/>
    </row>
    <row r="181" spans="1:8" ht="15">
      <c r="A181" s="36"/>
      <c r="B181" s="37" t="s">
        <v>279</v>
      </c>
      <c r="C181" s="36" t="s">
        <v>445</v>
      </c>
      <c r="D181" s="36" t="s">
        <v>440</v>
      </c>
      <c r="E181" s="87">
        <v>0.025</v>
      </c>
      <c r="F181" s="36">
        <v>0</v>
      </c>
      <c r="G181" s="87">
        <v>0</v>
      </c>
      <c r="H181" s="87"/>
    </row>
    <row r="182" spans="1:8" ht="15">
      <c r="A182" s="78"/>
      <c r="B182" s="95"/>
      <c r="C182" s="96" t="s">
        <v>446</v>
      </c>
      <c r="D182" s="96" t="s">
        <v>269</v>
      </c>
      <c r="E182" s="97" t="s">
        <v>269</v>
      </c>
      <c r="F182" s="96"/>
      <c r="G182" s="97">
        <f>SUM(G179:G181)</f>
        <v>10</v>
      </c>
      <c r="H182" s="97"/>
    </row>
    <row r="183" spans="1:8" ht="15">
      <c r="A183" s="36">
        <v>22220</v>
      </c>
      <c r="B183" s="37" t="s">
        <v>103</v>
      </c>
      <c r="C183" s="36" t="s">
        <v>104</v>
      </c>
      <c r="D183" s="36" t="s">
        <v>106</v>
      </c>
      <c r="E183" s="87">
        <v>0.125</v>
      </c>
      <c r="F183" s="36">
        <v>0</v>
      </c>
      <c r="G183" s="87">
        <v>0</v>
      </c>
      <c r="H183" s="87"/>
    </row>
    <row r="184" spans="1:8" ht="15">
      <c r="A184" s="78"/>
      <c r="B184" s="95"/>
      <c r="C184" s="96" t="s">
        <v>447</v>
      </c>
      <c r="D184" s="96"/>
      <c r="E184" s="97"/>
      <c r="F184" s="96"/>
      <c r="G184" s="97">
        <f>G183</f>
        <v>0</v>
      </c>
      <c r="H184" s="97"/>
    </row>
    <row r="185" spans="1:8" ht="15">
      <c r="A185" s="88"/>
      <c r="B185" s="89"/>
      <c r="C185" s="90" t="s">
        <v>448</v>
      </c>
      <c r="D185" s="90" t="s">
        <v>269</v>
      </c>
      <c r="E185" s="91"/>
      <c r="F185" s="90"/>
      <c r="G185" s="91">
        <f>G184+G182</f>
        <v>10</v>
      </c>
      <c r="H185" s="91"/>
    </row>
    <row r="186" spans="1:8" ht="15">
      <c r="A186" s="78">
        <v>23000</v>
      </c>
      <c r="B186" s="83">
        <v>2.3</v>
      </c>
      <c r="C186" s="84" t="s">
        <v>107</v>
      </c>
      <c r="D186" s="85"/>
      <c r="E186" s="86"/>
      <c r="F186" s="85"/>
      <c r="G186" s="86">
        <f>G187+G192+G199+G204+G210+G217+G221</f>
        <v>0</v>
      </c>
      <c r="H186" s="86"/>
    </row>
    <row r="187" spans="1:8" ht="15">
      <c r="A187" s="36">
        <v>23100</v>
      </c>
      <c r="B187" s="37">
        <v>1</v>
      </c>
      <c r="C187" s="36" t="s">
        <v>449</v>
      </c>
      <c r="D187" s="36"/>
      <c r="E187" s="87"/>
      <c r="F187" s="36"/>
      <c r="G187" s="87">
        <f>G191</f>
        <v>0</v>
      </c>
      <c r="H187" s="87"/>
    </row>
    <row r="188" spans="1:8" ht="15">
      <c r="A188" s="36"/>
      <c r="B188" s="37" t="s">
        <v>29</v>
      </c>
      <c r="C188" s="36" t="s">
        <v>450</v>
      </c>
      <c r="D188" s="36" t="s">
        <v>113</v>
      </c>
      <c r="E188" s="87">
        <v>0.005</v>
      </c>
      <c r="F188" s="36">
        <v>0</v>
      </c>
      <c r="G188" s="87">
        <v>0</v>
      </c>
      <c r="H188" s="87"/>
    </row>
    <row r="189" spans="1:8" ht="15">
      <c r="A189" s="36"/>
      <c r="B189" s="37" t="s">
        <v>91</v>
      </c>
      <c r="C189" s="36" t="s">
        <v>451</v>
      </c>
      <c r="D189" s="36" t="s">
        <v>452</v>
      </c>
      <c r="E189" s="87">
        <v>0.005</v>
      </c>
      <c r="F189" s="36">
        <v>0</v>
      </c>
      <c r="G189" s="87">
        <v>0</v>
      </c>
      <c r="H189" s="87"/>
    </row>
    <row r="190" spans="1:8" ht="15">
      <c r="A190" s="36"/>
      <c r="B190" s="37" t="s">
        <v>95</v>
      </c>
      <c r="C190" s="36" t="s">
        <v>453</v>
      </c>
      <c r="D190" s="36" t="s">
        <v>113</v>
      </c>
      <c r="E190" s="87">
        <v>0.005</v>
      </c>
      <c r="F190" s="36">
        <v>0</v>
      </c>
      <c r="G190" s="87">
        <v>0</v>
      </c>
      <c r="H190" s="87"/>
    </row>
    <row r="191" spans="1:8" ht="15">
      <c r="A191" s="88"/>
      <c r="B191" s="89"/>
      <c r="C191" s="90" t="s">
        <v>454</v>
      </c>
      <c r="D191" s="90" t="s">
        <v>269</v>
      </c>
      <c r="E191" s="91" t="s">
        <v>269</v>
      </c>
      <c r="F191" s="90"/>
      <c r="G191" s="91">
        <f>SUM(G188:G190)</f>
        <v>0</v>
      </c>
      <c r="H191" s="91"/>
    </row>
    <row r="192" spans="1:8" ht="15">
      <c r="A192" s="36">
        <v>23200</v>
      </c>
      <c r="B192" s="37">
        <v>2</v>
      </c>
      <c r="C192" s="36" t="s">
        <v>455</v>
      </c>
      <c r="D192" s="36"/>
      <c r="E192" s="87"/>
      <c r="F192" s="36"/>
      <c r="G192" s="87">
        <f>G198</f>
        <v>0</v>
      </c>
      <c r="H192" s="87"/>
    </row>
    <row r="193" spans="1:8" ht="15">
      <c r="A193" s="36"/>
      <c r="B193" s="37" t="s">
        <v>52</v>
      </c>
      <c r="C193" s="36" t="s">
        <v>456</v>
      </c>
      <c r="D193" s="36" t="s">
        <v>113</v>
      </c>
      <c r="E193" s="87">
        <v>0.03</v>
      </c>
      <c r="F193" s="36">
        <v>0</v>
      </c>
      <c r="G193" s="87">
        <v>0</v>
      </c>
      <c r="H193" s="87"/>
    </row>
    <row r="194" spans="1:8" ht="15">
      <c r="A194" s="100"/>
      <c r="B194" s="37" t="s">
        <v>103</v>
      </c>
      <c r="C194" s="36" t="s">
        <v>457</v>
      </c>
      <c r="D194" s="36" t="s">
        <v>113</v>
      </c>
      <c r="E194" s="87">
        <v>0.05</v>
      </c>
      <c r="F194" s="36">
        <v>0</v>
      </c>
      <c r="G194" s="87">
        <v>0</v>
      </c>
      <c r="H194" s="87"/>
    </row>
    <row r="195" spans="1:8" ht="15">
      <c r="A195" s="36"/>
      <c r="B195" s="37" t="s">
        <v>116</v>
      </c>
      <c r="C195" s="36" t="s">
        <v>458</v>
      </c>
      <c r="D195" s="36" t="s">
        <v>113</v>
      </c>
      <c r="E195" s="87">
        <v>0.17</v>
      </c>
      <c r="F195" s="36">
        <v>0</v>
      </c>
      <c r="G195" s="87">
        <v>0</v>
      </c>
      <c r="H195" s="87"/>
    </row>
    <row r="196" spans="1:8" ht="15">
      <c r="A196" s="36"/>
      <c r="B196" s="37" t="s">
        <v>413</v>
      </c>
      <c r="C196" s="36" t="s">
        <v>459</v>
      </c>
      <c r="D196" s="36" t="s">
        <v>113</v>
      </c>
      <c r="E196" s="87">
        <v>0.7</v>
      </c>
      <c r="F196" s="36">
        <v>0</v>
      </c>
      <c r="G196" s="87">
        <v>0</v>
      </c>
      <c r="H196" s="87"/>
    </row>
    <row r="197" spans="1:8" ht="15">
      <c r="A197" s="36"/>
      <c r="B197" s="37" t="s">
        <v>415</v>
      </c>
      <c r="C197" s="36" t="s">
        <v>460</v>
      </c>
      <c r="D197" s="36" t="s">
        <v>113</v>
      </c>
      <c r="E197" s="87">
        <v>0.3</v>
      </c>
      <c r="F197" s="36">
        <v>0</v>
      </c>
      <c r="G197" s="87">
        <v>0</v>
      </c>
      <c r="H197" s="87"/>
    </row>
    <row r="198" spans="1:8" ht="15">
      <c r="A198" s="88"/>
      <c r="B198" s="89"/>
      <c r="C198" s="90" t="s">
        <v>461</v>
      </c>
      <c r="D198" s="90" t="s">
        <v>269</v>
      </c>
      <c r="E198" s="91" t="s">
        <v>269</v>
      </c>
      <c r="F198" s="90"/>
      <c r="G198" s="91">
        <f>SUM(G193:G197)</f>
        <v>0</v>
      </c>
      <c r="H198" s="91"/>
    </row>
    <row r="199" spans="1:8" ht="15">
      <c r="A199" s="36">
        <v>23300</v>
      </c>
      <c r="B199" s="37">
        <v>3</v>
      </c>
      <c r="C199" s="36" t="s">
        <v>119</v>
      </c>
      <c r="D199" s="36"/>
      <c r="E199" s="87"/>
      <c r="F199" s="36"/>
      <c r="G199" s="87">
        <f>G203</f>
        <v>0</v>
      </c>
      <c r="H199" s="87"/>
    </row>
    <row r="200" spans="1:8" ht="15">
      <c r="A200" s="36"/>
      <c r="B200" s="37" t="s">
        <v>57</v>
      </c>
      <c r="C200" s="36" t="s">
        <v>462</v>
      </c>
      <c r="D200" s="36" t="s">
        <v>113</v>
      </c>
      <c r="E200" s="87">
        <v>2</v>
      </c>
      <c r="F200" s="36">
        <v>0</v>
      </c>
      <c r="G200" s="87">
        <v>0</v>
      </c>
      <c r="H200" s="87"/>
    </row>
    <row r="201" spans="1:8" ht="15">
      <c r="A201" s="101"/>
      <c r="B201" s="37" t="s">
        <v>59</v>
      </c>
      <c r="C201" s="36" t="s">
        <v>463</v>
      </c>
      <c r="D201" s="36" t="s">
        <v>113</v>
      </c>
      <c r="E201" s="87">
        <v>0.3</v>
      </c>
      <c r="F201" s="36">
        <v>0</v>
      </c>
      <c r="G201" s="87">
        <v>0</v>
      </c>
      <c r="H201" s="87"/>
    </row>
    <row r="202" spans="1:8" ht="15">
      <c r="A202" s="36"/>
      <c r="B202" s="37" t="s">
        <v>63</v>
      </c>
      <c r="C202" s="36" t="s">
        <v>464</v>
      </c>
      <c r="D202" s="36" t="s">
        <v>28</v>
      </c>
      <c r="E202" s="87">
        <v>0.5</v>
      </c>
      <c r="F202" s="36">
        <v>0</v>
      </c>
      <c r="G202" s="87">
        <v>0</v>
      </c>
      <c r="H202" s="87"/>
    </row>
    <row r="203" spans="1:8" ht="15">
      <c r="A203" s="88"/>
      <c r="B203" s="89"/>
      <c r="C203" s="90" t="s">
        <v>465</v>
      </c>
      <c r="D203" s="90" t="s">
        <v>269</v>
      </c>
      <c r="E203" s="91" t="s">
        <v>269</v>
      </c>
      <c r="F203" s="90"/>
      <c r="G203" s="91">
        <f>SUM(G200:G202)</f>
        <v>0</v>
      </c>
      <c r="H203" s="91"/>
    </row>
    <row r="204" spans="1:8" ht="15">
      <c r="A204" s="36">
        <v>23400</v>
      </c>
      <c r="B204" s="37">
        <v>4</v>
      </c>
      <c r="C204" s="36" t="s">
        <v>126</v>
      </c>
      <c r="D204" s="36"/>
      <c r="E204" s="87"/>
      <c r="F204" s="36"/>
      <c r="G204" s="87">
        <f>G209</f>
        <v>0</v>
      </c>
      <c r="H204" s="87"/>
    </row>
    <row r="205" spans="1:8" ht="15">
      <c r="A205" s="100"/>
      <c r="B205" s="37" t="s">
        <v>68</v>
      </c>
      <c r="C205" s="36" t="s">
        <v>466</v>
      </c>
      <c r="D205" s="36" t="s">
        <v>130</v>
      </c>
      <c r="E205" s="87">
        <v>0.02</v>
      </c>
      <c r="F205" s="36">
        <v>0</v>
      </c>
      <c r="G205" s="87">
        <v>0</v>
      </c>
      <c r="H205" s="87"/>
    </row>
    <row r="206" spans="1:8" ht="15">
      <c r="A206" s="36"/>
      <c r="B206" s="37" t="s">
        <v>72</v>
      </c>
      <c r="C206" s="36" t="s">
        <v>467</v>
      </c>
      <c r="D206" s="36" t="s">
        <v>130</v>
      </c>
      <c r="E206" s="87">
        <v>0.03</v>
      </c>
      <c r="F206" s="36">
        <v>0</v>
      </c>
      <c r="G206" s="87">
        <v>0</v>
      </c>
      <c r="H206" s="87"/>
    </row>
    <row r="207" spans="1:8" ht="15">
      <c r="A207" s="102"/>
      <c r="B207" s="37" t="s">
        <v>133</v>
      </c>
      <c r="C207" s="36" t="s">
        <v>468</v>
      </c>
      <c r="D207" s="36" t="s">
        <v>130</v>
      </c>
      <c r="E207" s="87">
        <v>0.3</v>
      </c>
      <c r="F207" s="36">
        <v>0</v>
      </c>
      <c r="G207" s="87">
        <v>0</v>
      </c>
      <c r="H207" s="87"/>
    </row>
    <row r="208" spans="1:8" ht="15">
      <c r="A208" s="36"/>
      <c r="B208" s="37" t="s">
        <v>135</v>
      </c>
      <c r="C208" s="36" t="s">
        <v>469</v>
      </c>
      <c r="D208" s="36" t="s">
        <v>130</v>
      </c>
      <c r="E208" s="87">
        <v>0.3</v>
      </c>
      <c r="F208" s="36">
        <v>0</v>
      </c>
      <c r="G208" s="87">
        <v>0</v>
      </c>
      <c r="H208" s="87"/>
    </row>
    <row r="209" spans="1:8" ht="15">
      <c r="A209" s="88"/>
      <c r="B209" s="89"/>
      <c r="C209" s="90" t="s">
        <v>470</v>
      </c>
      <c r="D209" s="90" t="s">
        <v>269</v>
      </c>
      <c r="E209" s="91" t="s">
        <v>269</v>
      </c>
      <c r="F209" s="90"/>
      <c r="G209" s="91">
        <f>SUM(G205:G208)</f>
        <v>0</v>
      </c>
      <c r="H209" s="91"/>
    </row>
    <row r="210" spans="1:8" ht="15">
      <c r="A210" s="36">
        <v>23500</v>
      </c>
      <c r="B210" s="37">
        <v>5</v>
      </c>
      <c r="C210" s="36" t="s">
        <v>138</v>
      </c>
      <c r="D210" s="36"/>
      <c r="E210" s="87"/>
      <c r="F210" s="36"/>
      <c r="G210" s="87">
        <f>G216</f>
        <v>0</v>
      </c>
      <c r="H210" s="87"/>
    </row>
    <row r="211" spans="1:8" ht="15">
      <c r="A211" s="36">
        <v>23510</v>
      </c>
      <c r="B211" s="37" t="s">
        <v>287</v>
      </c>
      <c r="C211" s="36" t="s">
        <v>471</v>
      </c>
      <c r="D211" s="36" t="s">
        <v>472</v>
      </c>
      <c r="E211" s="87">
        <v>1</v>
      </c>
      <c r="F211" s="36">
        <v>0</v>
      </c>
      <c r="G211" s="87">
        <v>0</v>
      </c>
      <c r="H211" s="87"/>
    </row>
    <row r="212" spans="1:8" ht="15">
      <c r="A212" s="36">
        <v>23520</v>
      </c>
      <c r="B212" s="37" t="s">
        <v>473</v>
      </c>
      <c r="C212" s="36" t="s">
        <v>474</v>
      </c>
      <c r="D212" s="36" t="s">
        <v>475</v>
      </c>
      <c r="E212" s="87">
        <v>7.5</v>
      </c>
      <c r="F212" s="36">
        <v>0</v>
      </c>
      <c r="G212" s="87">
        <v>0</v>
      </c>
      <c r="H212" s="87"/>
    </row>
    <row r="213" spans="1:8" ht="15">
      <c r="A213" s="36"/>
      <c r="B213" s="37" t="s">
        <v>272</v>
      </c>
      <c r="C213" s="36" t="s">
        <v>476</v>
      </c>
      <c r="D213" s="36" t="s">
        <v>477</v>
      </c>
      <c r="E213" s="87">
        <v>4</v>
      </c>
      <c r="F213" s="36">
        <v>0</v>
      </c>
      <c r="G213" s="87">
        <v>0</v>
      </c>
      <c r="H213" s="87"/>
    </row>
    <row r="214" spans="1:8" ht="15">
      <c r="A214" s="36"/>
      <c r="B214" s="37" t="s">
        <v>279</v>
      </c>
      <c r="C214" s="36" t="s">
        <v>478</v>
      </c>
      <c r="D214" s="36" t="s">
        <v>475</v>
      </c>
      <c r="E214" s="87">
        <v>8</v>
      </c>
      <c r="F214" s="36">
        <v>0</v>
      </c>
      <c r="G214" s="87">
        <v>0</v>
      </c>
      <c r="H214" s="87"/>
    </row>
    <row r="215" spans="1:8" ht="15">
      <c r="A215" s="36"/>
      <c r="B215" s="37" t="s">
        <v>275</v>
      </c>
      <c r="C215" s="36" t="s">
        <v>479</v>
      </c>
      <c r="D215" s="36" t="s">
        <v>475</v>
      </c>
      <c r="E215" s="87">
        <v>1</v>
      </c>
      <c r="F215" s="36">
        <v>0</v>
      </c>
      <c r="G215" s="87">
        <v>0</v>
      </c>
      <c r="H215" s="87"/>
    </row>
    <row r="216" spans="1:8" ht="15">
      <c r="A216" s="88"/>
      <c r="B216" s="89"/>
      <c r="C216" s="90" t="s">
        <v>480</v>
      </c>
      <c r="D216" s="90" t="s">
        <v>269</v>
      </c>
      <c r="E216" s="91" t="s">
        <v>269</v>
      </c>
      <c r="F216" s="90"/>
      <c r="G216" s="91">
        <f>SUM(G211:G215)</f>
        <v>0</v>
      </c>
      <c r="H216" s="91"/>
    </row>
    <row r="217" spans="1:8" ht="15">
      <c r="A217" s="36">
        <v>23600</v>
      </c>
      <c r="B217" s="37">
        <v>6</v>
      </c>
      <c r="C217" s="36" t="s">
        <v>141</v>
      </c>
      <c r="D217" s="36"/>
      <c r="E217" s="87"/>
      <c r="F217" s="36"/>
      <c r="G217" s="87">
        <f>G220</f>
        <v>0</v>
      </c>
      <c r="H217" s="87"/>
    </row>
    <row r="218" spans="1:8" ht="15">
      <c r="A218" s="36">
        <v>23610</v>
      </c>
      <c r="B218" s="37" t="s">
        <v>307</v>
      </c>
      <c r="C218" s="36" t="s">
        <v>481</v>
      </c>
      <c r="D218" s="36" t="s">
        <v>482</v>
      </c>
      <c r="E218" s="87">
        <v>3</v>
      </c>
      <c r="F218" s="36">
        <v>0</v>
      </c>
      <c r="G218" s="87">
        <v>0</v>
      </c>
      <c r="H218" s="87"/>
    </row>
    <row r="219" spans="1:8" ht="15">
      <c r="A219" s="36">
        <v>23620</v>
      </c>
      <c r="B219" s="37" t="s">
        <v>310</v>
      </c>
      <c r="C219" s="36" t="s">
        <v>483</v>
      </c>
      <c r="D219" s="36" t="s">
        <v>472</v>
      </c>
      <c r="E219" s="87">
        <v>25</v>
      </c>
      <c r="F219" s="36">
        <v>0</v>
      </c>
      <c r="G219" s="87">
        <v>0</v>
      </c>
      <c r="H219" s="87"/>
    </row>
    <row r="220" spans="1:8" ht="15">
      <c r="A220" s="88"/>
      <c r="B220" s="89"/>
      <c r="C220" s="90" t="s">
        <v>484</v>
      </c>
      <c r="D220" s="90" t="s">
        <v>269</v>
      </c>
      <c r="E220" s="91" t="s">
        <v>269</v>
      </c>
      <c r="F220" s="90"/>
      <c r="G220" s="91">
        <f>SUM(G218:G219)</f>
        <v>0</v>
      </c>
      <c r="H220" s="91"/>
    </row>
    <row r="221" spans="1:8" ht="15">
      <c r="A221" s="36">
        <v>23700</v>
      </c>
      <c r="B221" s="37">
        <v>7</v>
      </c>
      <c r="C221" s="36" t="s">
        <v>144</v>
      </c>
      <c r="D221" s="36" t="s">
        <v>75</v>
      </c>
      <c r="E221" s="87">
        <v>0.3</v>
      </c>
      <c r="F221" s="36">
        <v>0</v>
      </c>
      <c r="G221" s="87">
        <v>0</v>
      </c>
      <c r="H221" s="87"/>
    </row>
    <row r="222" spans="1:8" ht="15">
      <c r="A222" s="88"/>
      <c r="B222" s="89"/>
      <c r="C222" s="90" t="s">
        <v>485</v>
      </c>
      <c r="D222" s="90"/>
      <c r="E222" s="91"/>
      <c r="F222" s="90"/>
      <c r="G222" s="91">
        <f>G221</f>
        <v>0</v>
      </c>
      <c r="H222" s="91"/>
    </row>
    <row r="223" spans="1:8" ht="15">
      <c r="A223" s="78">
        <v>30000</v>
      </c>
      <c r="B223" s="79">
        <v>3</v>
      </c>
      <c r="C223" s="80" t="s">
        <v>486</v>
      </c>
      <c r="D223" s="81"/>
      <c r="E223" s="82"/>
      <c r="F223" s="81"/>
      <c r="G223" s="82">
        <f>G224+G261</f>
        <v>0</v>
      </c>
      <c r="H223" s="82"/>
    </row>
    <row r="224" spans="1:8" ht="15">
      <c r="A224" s="78">
        <v>31000</v>
      </c>
      <c r="B224" s="83">
        <v>3.1</v>
      </c>
      <c r="C224" s="84" t="s">
        <v>147</v>
      </c>
      <c r="D224" s="85" t="s">
        <v>269</v>
      </c>
      <c r="E224" s="86"/>
      <c r="F224" s="85"/>
      <c r="G224" s="86">
        <f>G225+G229+G235+G240+G246+G251+G257</f>
        <v>0</v>
      </c>
      <c r="H224" s="86"/>
    </row>
    <row r="225" spans="1:8" ht="15">
      <c r="A225" s="36">
        <v>31100</v>
      </c>
      <c r="B225" s="37">
        <v>1</v>
      </c>
      <c r="C225" s="36" t="s">
        <v>148</v>
      </c>
      <c r="D225" s="36"/>
      <c r="E225" s="87"/>
      <c r="F225" s="36"/>
      <c r="G225" s="87">
        <f>G228</f>
        <v>0</v>
      </c>
      <c r="H225" s="87"/>
    </row>
    <row r="226" spans="1:8" ht="15">
      <c r="A226" s="36"/>
      <c r="B226" s="37" t="s">
        <v>29</v>
      </c>
      <c r="C226" s="36" t="s">
        <v>487</v>
      </c>
      <c r="D226" s="36" t="s">
        <v>106</v>
      </c>
      <c r="E226" s="87">
        <v>5</v>
      </c>
      <c r="F226" s="36">
        <v>0</v>
      </c>
      <c r="G226" s="87">
        <v>0</v>
      </c>
      <c r="H226" s="87"/>
    </row>
    <row r="227" spans="1:8" ht="15">
      <c r="A227" s="36"/>
      <c r="B227" s="37" t="s">
        <v>91</v>
      </c>
      <c r="C227" s="36" t="s">
        <v>488</v>
      </c>
      <c r="D227" s="36" t="s">
        <v>106</v>
      </c>
      <c r="E227" s="87" t="s">
        <v>269</v>
      </c>
      <c r="F227" s="36">
        <v>44</v>
      </c>
      <c r="G227" s="87">
        <v>0</v>
      </c>
      <c r="H227" s="87"/>
    </row>
    <row r="228" spans="1:8" ht="15">
      <c r="A228" s="88"/>
      <c r="B228" s="89"/>
      <c r="C228" s="90" t="s">
        <v>489</v>
      </c>
      <c r="D228" s="90" t="s">
        <v>269</v>
      </c>
      <c r="E228" s="91" t="s">
        <v>269</v>
      </c>
      <c r="F228" s="90"/>
      <c r="G228" s="91">
        <f>G226+G227</f>
        <v>0</v>
      </c>
      <c r="H228" s="91"/>
    </row>
    <row r="229" spans="1:8" ht="15">
      <c r="A229" s="36">
        <v>31200</v>
      </c>
      <c r="B229" s="37">
        <v>2</v>
      </c>
      <c r="C229" s="36" t="s">
        <v>151</v>
      </c>
      <c r="D229" s="36"/>
      <c r="E229" s="87"/>
      <c r="F229" s="36"/>
      <c r="G229" s="87">
        <f>G234</f>
        <v>0</v>
      </c>
      <c r="H229" s="87"/>
    </row>
    <row r="230" spans="1:8" ht="15">
      <c r="A230" s="36">
        <v>31210</v>
      </c>
      <c r="B230" s="37" t="s">
        <v>52</v>
      </c>
      <c r="C230" s="36" t="s">
        <v>490</v>
      </c>
      <c r="D230" s="36" t="s">
        <v>162</v>
      </c>
      <c r="E230" s="87">
        <v>5.25</v>
      </c>
      <c r="F230" s="36">
        <v>0</v>
      </c>
      <c r="G230" s="87">
        <f>E230*F230</f>
        <v>0</v>
      </c>
      <c r="H230" s="87"/>
    </row>
    <row r="231" spans="1:8" ht="15">
      <c r="A231" s="36">
        <v>31220</v>
      </c>
      <c r="B231" s="37" t="s">
        <v>103</v>
      </c>
      <c r="C231" s="36" t="s">
        <v>491</v>
      </c>
      <c r="D231" s="36" t="s">
        <v>162</v>
      </c>
      <c r="E231" s="87">
        <v>1</v>
      </c>
      <c r="F231" s="36">
        <v>0</v>
      </c>
      <c r="G231" s="87">
        <v>0</v>
      </c>
      <c r="H231" s="87"/>
    </row>
    <row r="232" spans="1:8" ht="15">
      <c r="A232" s="36">
        <v>31230</v>
      </c>
      <c r="B232" s="37" t="s">
        <v>116</v>
      </c>
      <c r="C232" s="36" t="s">
        <v>492</v>
      </c>
      <c r="D232" s="36" t="s">
        <v>162</v>
      </c>
      <c r="E232" s="87">
        <v>0.15</v>
      </c>
      <c r="F232" s="36">
        <v>0</v>
      </c>
      <c r="G232" s="87">
        <v>0</v>
      </c>
      <c r="H232" s="87"/>
    </row>
    <row r="233" spans="1:8" ht="15">
      <c r="A233" s="36">
        <v>31240</v>
      </c>
      <c r="B233" s="37" t="s">
        <v>413</v>
      </c>
      <c r="C233" s="36" t="s">
        <v>493</v>
      </c>
      <c r="D233" s="36" t="s">
        <v>28</v>
      </c>
      <c r="E233" s="87">
        <v>4</v>
      </c>
      <c r="F233" s="36">
        <v>0</v>
      </c>
      <c r="G233" s="87">
        <v>0</v>
      </c>
      <c r="H233" s="87"/>
    </row>
    <row r="234" spans="1:8" ht="15">
      <c r="A234" s="88"/>
      <c r="B234" s="89"/>
      <c r="C234" s="90" t="s">
        <v>494</v>
      </c>
      <c r="D234" s="90" t="s">
        <v>269</v>
      </c>
      <c r="E234" s="91" t="s">
        <v>269</v>
      </c>
      <c r="F234" s="90"/>
      <c r="G234" s="91">
        <f>SUM(G230:G233)</f>
        <v>0</v>
      </c>
      <c r="H234" s="91"/>
    </row>
    <row r="235" spans="1:8" ht="15">
      <c r="A235" s="36">
        <v>31300</v>
      </c>
      <c r="B235" s="37">
        <v>3</v>
      </c>
      <c r="C235" s="36" t="s">
        <v>154</v>
      </c>
      <c r="D235" s="36"/>
      <c r="E235" s="87"/>
      <c r="F235" s="36"/>
      <c r="G235" s="87">
        <f>G239</f>
        <v>0</v>
      </c>
      <c r="H235" s="87"/>
    </row>
    <row r="236" spans="1:8" ht="15">
      <c r="A236" s="36">
        <v>31310</v>
      </c>
      <c r="B236" s="37" t="s">
        <v>495</v>
      </c>
      <c r="C236" s="36" t="s">
        <v>496</v>
      </c>
      <c r="D236" s="36" t="s">
        <v>162</v>
      </c>
      <c r="E236" s="87">
        <v>1</v>
      </c>
      <c r="F236" s="36">
        <v>0</v>
      </c>
      <c r="G236" s="87">
        <v>0</v>
      </c>
      <c r="H236" s="87"/>
    </row>
    <row r="237" spans="1:8" ht="15">
      <c r="A237" s="36"/>
      <c r="B237" s="37" t="s">
        <v>497</v>
      </c>
      <c r="C237" s="36" t="s">
        <v>498</v>
      </c>
      <c r="D237" s="36" t="s">
        <v>162</v>
      </c>
      <c r="E237" s="87">
        <v>0.4</v>
      </c>
      <c r="F237" s="36">
        <v>0</v>
      </c>
      <c r="G237" s="87">
        <v>0</v>
      </c>
      <c r="H237" s="87"/>
    </row>
    <row r="238" spans="1:8" ht="15">
      <c r="A238" s="36">
        <v>31320</v>
      </c>
      <c r="B238" s="37" t="s">
        <v>59</v>
      </c>
      <c r="C238" s="36" t="s">
        <v>499</v>
      </c>
      <c r="D238" s="36" t="s">
        <v>500</v>
      </c>
      <c r="E238" s="87">
        <v>5</v>
      </c>
      <c r="F238" s="36">
        <v>0</v>
      </c>
      <c r="G238" s="87">
        <v>0</v>
      </c>
      <c r="H238" s="87"/>
    </row>
    <row r="239" spans="1:8" ht="15">
      <c r="A239" s="88"/>
      <c r="B239" s="89"/>
      <c r="C239" s="90" t="s">
        <v>501</v>
      </c>
      <c r="D239" s="90" t="s">
        <v>269</v>
      </c>
      <c r="E239" s="91" t="s">
        <v>269</v>
      </c>
      <c r="F239" s="90"/>
      <c r="G239" s="91">
        <f>SUM(G236:G238)</f>
        <v>0</v>
      </c>
      <c r="H239" s="91"/>
    </row>
    <row r="240" spans="1:8" ht="15">
      <c r="A240" s="36">
        <v>31400</v>
      </c>
      <c r="B240" s="37">
        <v>4</v>
      </c>
      <c r="C240" s="36" t="s">
        <v>157</v>
      </c>
      <c r="D240" s="36"/>
      <c r="E240" s="87"/>
      <c r="F240" s="36"/>
      <c r="G240" s="87">
        <f>G245</f>
        <v>0</v>
      </c>
      <c r="H240" s="87"/>
    </row>
    <row r="241" spans="1:8" ht="15">
      <c r="A241" s="36"/>
      <c r="B241" s="37" t="s">
        <v>68</v>
      </c>
      <c r="C241" s="36" t="s">
        <v>502</v>
      </c>
      <c r="D241" s="36" t="s">
        <v>500</v>
      </c>
      <c r="E241" s="87">
        <v>40</v>
      </c>
      <c r="F241" s="36">
        <v>0</v>
      </c>
      <c r="G241" s="87">
        <v>0</v>
      </c>
      <c r="H241" s="87"/>
    </row>
    <row r="242" spans="1:8" ht="15">
      <c r="A242" s="36"/>
      <c r="B242" s="37" t="s">
        <v>72</v>
      </c>
      <c r="C242" s="36" t="s">
        <v>503</v>
      </c>
      <c r="D242" s="36" t="s">
        <v>500</v>
      </c>
      <c r="E242" s="87">
        <v>10</v>
      </c>
      <c r="F242" s="36">
        <v>0</v>
      </c>
      <c r="G242" s="87">
        <v>0</v>
      </c>
      <c r="H242" s="87"/>
    </row>
    <row r="243" spans="1:8" ht="15">
      <c r="A243" s="36"/>
      <c r="B243" s="37" t="s">
        <v>133</v>
      </c>
      <c r="C243" s="36" t="s">
        <v>504</v>
      </c>
      <c r="D243" s="36" t="s">
        <v>500</v>
      </c>
      <c r="E243" s="87">
        <v>10</v>
      </c>
      <c r="F243" s="36">
        <v>0</v>
      </c>
      <c r="G243" s="87">
        <v>0</v>
      </c>
      <c r="H243" s="87"/>
    </row>
    <row r="244" spans="1:8" ht="15">
      <c r="A244" s="36"/>
      <c r="B244" s="37" t="s">
        <v>135</v>
      </c>
      <c r="C244" s="36" t="s">
        <v>505</v>
      </c>
      <c r="D244" s="36" t="s">
        <v>162</v>
      </c>
      <c r="E244" s="87">
        <v>1</v>
      </c>
      <c r="F244" s="36">
        <v>0</v>
      </c>
      <c r="G244" s="87">
        <v>0</v>
      </c>
      <c r="H244" s="87"/>
    </row>
    <row r="245" spans="1:8" ht="15">
      <c r="A245" s="88"/>
      <c r="B245" s="89"/>
      <c r="C245" s="90" t="s">
        <v>506</v>
      </c>
      <c r="D245" s="90" t="s">
        <v>269</v>
      </c>
      <c r="E245" s="91" t="s">
        <v>269</v>
      </c>
      <c r="F245" s="90"/>
      <c r="G245" s="91">
        <f>SUM(G241:G244)</f>
        <v>0</v>
      </c>
      <c r="H245" s="91"/>
    </row>
    <row r="246" spans="1:8" ht="15">
      <c r="A246" s="36">
        <v>31500</v>
      </c>
      <c r="B246" s="37">
        <v>5</v>
      </c>
      <c r="C246" s="36" t="s">
        <v>160</v>
      </c>
      <c r="D246" s="36"/>
      <c r="E246" s="87"/>
      <c r="F246" s="36"/>
      <c r="G246" s="87">
        <f>G250</f>
        <v>0</v>
      </c>
      <c r="H246" s="87"/>
    </row>
    <row r="247" spans="1:8" ht="15">
      <c r="A247" s="36"/>
      <c r="B247" s="37" t="s">
        <v>287</v>
      </c>
      <c r="C247" s="36" t="s">
        <v>507</v>
      </c>
      <c r="D247" s="36" t="s">
        <v>162</v>
      </c>
      <c r="E247" s="87">
        <v>5</v>
      </c>
      <c r="F247" s="36">
        <v>0</v>
      </c>
      <c r="G247" s="87">
        <v>0</v>
      </c>
      <c r="H247" s="87"/>
    </row>
    <row r="248" spans="1:8" ht="15">
      <c r="A248" s="36"/>
      <c r="B248" s="37" t="s">
        <v>296</v>
      </c>
      <c r="C248" s="36" t="s">
        <v>508</v>
      </c>
      <c r="D248" s="36" t="s">
        <v>162</v>
      </c>
      <c r="E248" s="87">
        <v>10</v>
      </c>
      <c r="F248" s="36">
        <v>0</v>
      </c>
      <c r="G248" s="87">
        <v>0</v>
      </c>
      <c r="H248" s="87"/>
    </row>
    <row r="249" spans="1:8" ht="15">
      <c r="A249" s="36"/>
      <c r="B249" s="37" t="s">
        <v>299</v>
      </c>
      <c r="C249" s="36" t="s">
        <v>509</v>
      </c>
      <c r="D249" s="36" t="s">
        <v>162</v>
      </c>
      <c r="E249" s="87">
        <v>1</v>
      </c>
      <c r="F249" s="36">
        <v>0</v>
      </c>
      <c r="G249" s="87">
        <v>0</v>
      </c>
      <c r="H249" s="87"/>
    </row>
    <row r="250" spans="1:8" ht="15">
      <c r="A250" s="88"/>
      <c r="B250" s="89"/>
      <c r="C250" s="90" t="s">
        <v>510</v>
      </c>
      <c r="D250" s="90" t="s">
        <v>269</v>
      </c>
      <c r="E250" s="91" t="s">
        <v>269</v>
      </c>
      <c r="F250" s="90"/>
      <c r="G250" s="91">
        <f>SUM(G247:G249)</f>
        <v>0</v>
      </c>
      <c r="H250" s="91"/>
    </row>
    <row r="251" spans="1:8" ht="15">
      <c r="A251" s="36">
        <v>31600</v>
      </c>
      <c r="B251" s="37">
        <v>6</v>
      </c>
      <c r="C251" s="36" t="s">
        <v>163</v>
      </c>
      <c r="D251" s="36"/>
      <c r="E251" s="87"/>
      <c r="F251" s="36"/>
      <c r="G251" s="87">
        <f>G256</f>
        <v>0</v>
      </c>
      <c r="H251" s="87"/>
    </row>
    <row r="252" spans="1:8" ht="15">
      <c r="A252" s="36"/>
      <c r="B252" s="37" t="s">
        <v>307</v>
      </c>
      <c r="C252" s="36" t="s">
        <v>511</v>
      </c>
      <c r="D252" s="36" t="s">
        <v>162</v>
      </c>
      <c r="E252" s="87">
        <v>2</v>
      </c>
      <c r="F252" s="36">
        <v>0</v>
      </c>
      <c r="G252" s="87">
        <v>0</v>
      </c>
      <c r="H252" s="87"/>
    </row>
    <row r="253" spans="1:8" ht="15">
      <c r="A253" s="36"/>
      <c r="B253" s="37" t="s">
        <v>310</v>
      </c>
      <c r="C253" s="36" t="s">
        <v>512</v>
      </c>
      <c r="D253" s="36" t="s">
        <v>162</v>
      </c>
      <c r="E253" s="87">
        <v>5</v>
      </c>
      <c r="F253" s="36">
        <v>0</v>
      </c>
      <c r="G253" s="87">
        <v>0</v>
      </c>
      <c r="H253" s="87"/>
    </row>
    <row r="254" spans="1:8" ht="15">
      <c r="A254" s="36"/>
      <c r="B254" s="37" t="s">
        <v>312</v>
      </c>
      <c r="C254" s="36" t="s">
        <v>513</v>
      </c>
      <c r="D254" s="36" t="s">
        <v>162</v>
      </c>
      <c r="E254" s="87">
        <v>4</v>
      </c>
      <c r="F254" s="36">
        <v>0</v>
      </c>
      <c r="G254" s="87">
        <v>0</v>
      </c>
      <c r="H254" s="87"/>
    </row>
    <row r="255" spans="1:8" ht="15">
      <c r="A255" s="36"/>
      <c r="B255" s="37" t="s">
        <v>314</v>
      </c>
      <c r="C255" s="36" t="s">
        <v>514</v>
      </c>
      <c r="D255" s="36" t="s">
        <v>162</v>
      </c>
      <c r="E255" s="87">
        <v>3</v>
      </c>
      <c r="F255" s="36">
        <v>0</v>
      </c>
      <c r="G255" s="87">
        <v>0</v>
      </c>
      <c r="H255" s="87"/>
    </row>
    <row r="256" spans="1:8" ht="15">
      <c r="A256" s="88"/>
      <c r="B256" s="89"/>
      <c r="C256" s="90" t="s">
        <v>515</v>
      </c>
      <c r="D256" s="90" t="s">
        <v>269</v>
      </c>
      <c r="E256" s="91" t="s">
        <v>269</v>
      </c>
      <c r="F256" s="90"/>
      <c r="G256" s="91">
        <f>SUM(G252:G255)</f>
        <v>0</v>
      </c>
      <c r="H256" s="91"/>
    </row>
    <row r="257" spans="1:8" ht="15">
      <c r="A257" s="36">
        <v>31700</v>
      </c>
      <c r="B257" s="37">
        <v>7</v>
      </c>
      <c r="C257" s="36" t="s">
        <v>165</v>
      </c>
      <c r="D257" s="36"/>
      <c r="E257" s="87"/>
      <c r="F257" s="36"/>
      <c r="G257" s="87">
        <f>G260</f>
        <v>0</v>
      </c>
      <c r="H257" s="87"/>
    </row>
    <row r="258" spans="1:8" ht="15">
      <c r="A258" s="36"/>
      <c r="B258" s="37" t="s">
        <v>516</v>
      </c>
      <c r="C258" s="36" t="s">
        <v>517</v>
      </c>
      <c r="D258" s="36" t="s">
        <v>518</v>
      </c>
      <c r="E258" s="87">
        <v>1.735</v>
      </c>
      <c r="F258" s="36">
        <v>0</v>
      </c>
      <c r="G258" s="87">
        <v>0</v>
      </c>
      <c r="H258" s="87"/>
    </row>
    <row r="259" spans="1:8" ht="15">
      <c r="A259" s="36"/>
      <c r="B259" s="37" t="s">
        <v>519</v>
      </c>
      <c r="C259" s="36" t="s">
        <v>520</v>
      </c>
      <c r="D259" s="36" t="s">
        <v>162</v>
      </c>
      <c r="E259" s="87">
        <v>0.0035</v>
      </c>
      <c r="F259" s="36">
        <v>0</v>
      </c>
      <c r="G259" s="87">
        <v>0</v>
      </c>
      <c r="H259" s="87"/>
    </row>
    <row r="260" spans="1:8" ht="15">
      <c r="A260" s="88"/>
      <c r="B260" s="89"/>
      <c r="C260" s="90" t="s">
        <v>521</v>
      </c>
      <c r="D260" s="90" t="s">
        <v>269</v>
      </c>
      <c r="E260" s="91"/>
      <c r="F260" s="90"/>
      <c r="G260" s="91">
        <f>SUM(G258:G259)</f>
        <v>0</v>
      </c>
      <c r="H260" s="91"/>
    </row>
    <row r="261" spans="1:8" ht="15">
      <c r="A261" s="78">
        <v>32000</v>
      </c>
      <c r="B261" s="83">
        <v>3.2</v>
      </c>
      <c r="C261" s="84" t="s">
        <v>522</v>
      </c>
      <c r="D261" s="85" t="s">
        <v>269</v>
      </c>
      <c r="E261" s="86"/>
      <c r="F261" s="85"/>
      <c r="G261" s="86">
        <f>G262+G268+G274</f>
        <v>0</v>
      </c>
      <c r="H261" s="86"/>
    </row>
    <row r="262" spans="1:8" ht="15">
      <c r="A262" s="36">
        <v>32100</v>
      </c>
      <c r="B262" s="37">
        <v>1</v>
      </c>
      <c r="C262" s="36" t="s">
        <v>169</v>
      </c>
      <c r="D262" s="36"/>
      <c r="E262" s="87"/>
      <c r="F262" s="36"/>
      <c r="G262" s="87">
        <f>G267</f>
        <v>0</v>
      </c>
      <c r="H262" s="87"/>
    </row>
    <row r="263" spans="1:8" ht="15">
      <c r="A263" s="36"/>
      <c r="B263" s="37" t="s">
        <v>29</v>
      </c>
      <c r="C263" s="36" t="s">
        <v>523</v>
      </c>
      <c r="D263" s="36" t="s">
        <v>162</v>
      </c>
      <c r="E263" s="87">
        <v>0.015</v>
      </c>
      <c r="F263" s="36">
        <v>0</v>
      </c>
      <c r="G263" s="87">
        <v>0</v>
      </c>
      <c r="H263" s="87"/>
    </row>
    <row r="264" spans="1:8" ht="15">
      <c r="A264" s="36"/>
      <c r="B264" s="37" t="s">
        <v>91</v>
      </c>
      <c r="C264" s="36" t="s">
        <v>524</v>
      </c>
      <c r="D264" s="36" t="s">
        <v>162</v>
      </c>
      <c r="E264" s="87">
        <v>0.05</v>
      </c>
      <c r="F264" s="36">
        <v>0</v>
      </c>
      <c r="G264" s="87">
        <v>0</v>
      </c>
      <c r="H264" s="87"/>
    </row>
    <row r="265" spans="1:8" ht="15">
      <c r="A265" s="36"/>
      <c r="B265" s="37" t="s">
        <v>95</v>
      </c>
      <c r="C265" s="36" t="s">
        <v>525</v>
      </c>
      <c r="D265" s="36" t="s">
        <v>309</v>
      </c>
      <c r="E265" s="87">
        <v>0.2</v>
      </c>
      <c r="F265" s="36">
        <v>0</v>
      </c>
      <c r="G265" s="87">
        <v>0</v>
      </c>
      <c r="H265" s="87"/>
    </row>
    <row r="266" spans="1:8" ht="15">
      <c r="A266" s="36"/>
      <c r="B266" s="37" t="s">
        <v>526</v>
      </c>
      <c r="C266" s="36" t="s">
        <v>527</v>
      </c>
      <c r="D266" s="36" t="s">
        <v>162</v>
      </c>
      <c r="E266" s="87">
        <v>3</v>
      </c>
      <c r="F266" s="36">
        <v>0</v>
      </c>
      <c r="G266" s="87">
        <v>0</v>
      </c>
      <c r="H266" s="87"/>
    </row>
    <row r="267" spans="1:8" ht="15">
      <c r="A267" s="88"/>
      <c r="B267" s="89"/>
      <c r="C267" s="90" t="s">
        <v>528</v>
      </c>
      <c r="D267" s="90" t="s">
        <v>269</v>
      </c>
      <c r="E267" s="91" t="s">
        <v>269</v>
      </c>
      <c r="F267" s="90"/>
      <c r="G267" s="91">
        <v>0</v>
      </c>
      <c r="H267" s="91"/>
    </row>
    <row r="268" spans="1:8" ht="15">
      <c r="A268" s="36">
        <v>32200</v>
      </c>
      <c r="B268" s="37">
        <v>2</v>
      </c>
      <c r="C268" s="36" t="s">
        <v>172</v>
      </c>
      <c r="D268" s="36"/>
      <c r="E268" s="87"/>
      <c r="F268" s="36"/>
      <c r="G268" s="87">
        <f>G273</f>
        <v>0</v>
      </c>
      <c r="H268" s="87"/>
    </row>
    <row r="269" spans="1:8" ht="15">
      <c r="A269" s="36"/>
      <c r="B269" s="37" t="s">
        <v>52</v>
      </c>
      <c r="C269" s="36" t="s">
        <v>529</v>
      </c>
      <c r="D269" s="36" t="s">
        <v>106</v>
      </c>
      <c r="E269" s="87">
        <v>0.5</v>
      </c>
      <c r="F269" s="36">
        <v>0</v>
      </c>
      <c r="G269" s="87">
        <v>0</v>
      </c>
      <c r="H269" s="87"/>
    </row>
    <row r="270" spans="1:8" ht="15">
      <c r="A270" s="36"/>
      <c r="B270" s="37" t="s">
        <v>103</v>
      </c>
      <c r="C270" s="36" t="s">
        <v>530</v>
      </c>
      <c r="D270" s="36" t="s">
        <v>106</v>
      </c>
      <c r="E270" s="87" t="s">
        <v>269</v>
      </c>
      <c r="F270" s="36">
        <v>0</v>
      </c>
      <c r="G270" s="87">
        <v>0</v>
      </c>
      <c r="H270" s="87"/>
    </row>
    <row r="271" spans="1:8" ht="15">
      <c r="A271" s="36"/>
      <c r="B271" s="37" t="s">
        <v>116</v>
      </c>
      <c r="C271" s="36" t="s">
        <v>531</v>
      </c>
      <c r="D271" s="36" t="s">
        <v>82</v>
      </c>
      <c r="E271" s="87">
        <v>2</v>
      </c>
      <c r="F271" s="36">
        <v>0</v>
      </c>
      <c r="G271" s="87">
        <v>0</v>
      </c>
      <c r="H271" s="87"/>
    </row>
    <row r="272" spans="1:8" ht="15">
      <c r="A272" s="36"/>
      <c r="B272" s="37" t="s">
        <v>413</v>
      </c>
      <c r="C272" s="36" t="s">
        <v>532</v>
      </c>
      <c r="D272" s="36" t="s">
        <v>309</v>
      </c>
      <c r="E272" s="87">
        <v>0.05</v>
      </c>
      <c r="F272" s="36">
        <v>0</v>
      </c>
      <c r="G272" s="87">
        <v>0</v>
      </c>
      <c r="H272" s="87"/>
    </row>
    <row r="273" spans="1:8" ht="15">
      <c r="A273" s="88"/>
      <c r="B273" s="89"/>
      <c r="C273" s="90" t="s">
        <v>533</v>
      </c>
      <c r="D273" s="90" t="s">
        <v>269</v>
      </c>
      <c r="E273" s="91" t="s">
        <v>269</v>
      </c>
      <c r="F273" s="90"/>
      <c r="G273" s="91">
        <f>SUM(G263:G266)</f>
        <v>0</v>
      </c>
      <c r="H273" s="91"/>
    </row>
    <row r="274" spans="1:8" ht="15">
      <c r="A274" s="36">
        <v>32300</v>
      </c>
      <c r="B274" s="37">
        <v>3</v>
      </c>
      <c r="C274" s="36" t="s">
        <v>175</v>
      </c>
      <c r="D274" s="36"/>
      <c r="E274" s="87"/>
      <c r="F274" s="36"/>
      <c r="G274" s="87">
        <f>G277</f>
        <v>0</v>
      </c>
      <c r="H274" s="87"/>
    </row>
    <row r="275" spans="1:8" ht="15">
      <c r="A275" s="36"/>
      <c r="B275" s="37" t="s">
        <v>57</v>
      </c>
      <c r="C275" s="36" t="s">
        <v>534</v>
      </c>
      <c r="D275" s="36" t="s">
        <v>28</v>
      </c>
      <c r="E275" s="87">
        <v>1</v>
      </c>
      <c r="F275" s="36">
        <v>0</v>
      </c>
      <c r="G275" s="87">
        <v>0</v>
      </c>
      <c r="H275" s="87"/>
    </row>
    <row r="276" spans="1:8" ht="15">
      <c r="A276" s="36"/>
      <c r="B276" s="37" t="s">
        <v>59</v>
      </c>
      <c r="C276" s="36" t="s">
        <v>535</v>
      </c>
      <c r="D276" s="36" t="s">
        <v>82</v>
      </c>
      <c r="E276" s="87">
        <v>2</v>
      </c>
      <c r="F276" s="36">
        <v>0</v>
      </c>
      <c r="G276" s="87">
        <v>0</v>
      </c>
      <c r="H276" s="87"/>
    </row>
    <row r="277" spans="1:8" ht="15">
      <c r="A277" s="88"/>
      <c r="B277" s="89"/>
      <c r="C277" s="90" t="s">
        <v>536</v>
      </c>
      <c r="D277" s="90"/>
      <c r="E277" s="91"/>
      <c r="F277" s="90"/>
      <c r="G277" s="91">
        <f>G275+G276</f>
        <v>0</v>
      </c>
      <c r="H277" s="91"/>
    </row>
    <row r="278" spans="1:8" ht="15">
      <c r="A278" s="78">
        <v>40000</v>
      </c>
      <c r="B278" s="79">
        <v>4</v>
      </c>
      <c r="C278" s="80" t="s">
        <v>537</v>
      </c>
      <c r="D278" s="81"/>
      <c r="E278" s="82"/>
      <c r="F278" s="81"/>
      <c r="G278" s="103">
        <f>G279+G380+G477</f>
        <v>701.242</v>
      </c>
      <c r="H278" s="103">
        <f>H279+H380+H477</f>
        <v>7.332189999999999</v>
      </c>
    </row>
    <row r="279" spans="1:8" ht="15">
      <c r="A279" s="78">
        <v>41000</v>
      </c>
      <c r="B279" s="83">
        <v>4.1</v>
      </c>
      <c r="C279" s="84" t="s">
        <v>538</v>
      </c>
      <c r="D279" s="85" t="s">
        <v>269</v>
      </c>
      <c r="E279" s="86"/>
      <c r="F279" s="85"/>
      <c r="G279" s="86">
        <f>G280+G287+G313+G334+G362</f>
        <v>220.06</v>
      </c>
      <c r="H279" s="86">
        <f>H286+H312+H333+H361+H379</f>
        <v>7.261599999999999</v>
      </c>
    </row>
    <row r="280" spans="1:8" ht="15">
      <c r="A280" s="36">
        <v>41100</v>
      </c>
      <c r="B280" s="93" t="s">
        <v>539</v>
      </c>
      <c r="C280" s="104" t="s">
        <v>181</v>
      </c>
      <c r="D280" s="78"/>
      <c r="E280" s="94"/>
      <c r="F280" s="78"/>
      <c r="G280" s="94">
        <f>G286</f>
        <v>4.800000000000001</v>
      </c>
      <c r="H280" s="94">
        <f>H286</f>
        <v>0.11204</v>
      </c>
    </row>
    <row r="281" spans="1:8" ht="15">
      <c r="A281" s="36">
        <v>41101</v>
      </c>
      <c r="B281" s="37" t="s">
        <v>270</v>
      </c>
      <c r="C281" s="36" t="s">
        <v>540</v>
      </c>
      <c r="D281" s="36" t="s">
        <v>541</v>
      </c>
      <c r="E281" s="87">
        <v>7</v>
      </c>
      <c r="F281" s="36">
        <v>0</v>
      </c>
      <c r="G281" s="87">
        <f>E281*F281</f>
        <v>0</v>
      </c>
      <c r="H281" s="87"/>
    </row>
    <row r="282" spans="1:8" ht="15">
      <c r="A282" s="36">
        <v>41102</v>
      </c>
      <c r="B282" s="37" t="s">
        <v>272</v>
      </c>
      <c r="C282" s="36" t="s">
        <v>542</v>
      </c>
      <c r="D282" s="36" t="s">
        <v>32</v>
      </c>
      <c r="E282" s="87">
        <v>0.8</v>
      </c>
      <c r="F282" s="36">
        <v>6</v>
      </c>
      <c r="G282" s="87">
        <f>E282*F282</f>
        <v>4.800000000000001</v>
      </c>
      <c r="H282" s="87">
        <v>0.11204</v>
      </c>
    </row>
    <row r="283" spans="1:8" ht="15">
      <c r="A283" s="36">
        <v>41103</v>
      </c>
      <c r="B283" s="37" t="s">
        <v>279</v>
      </c>
      <c r="C283" s="36" t="s">
        <v>543</v>
      </c>
      <c r="D283" s="36" t="s">
        <v>162</v>
      </c>
      <c r="E283" s="87">
        <v>0.5</v>
      </c>
      <c r="F283" s="36">
        <v>0</v>
      </c>
      <c r="G283" s="87">
        <f>E283*F283</f>
        <v>0</v>
      </c>
      <c r="H283" s="87"/>
    </row>
    <row r="284" spans="1:8" ht="15">
      <c r="A284" s="36">
        <v>41104</v>
      </c>
      <c r="B284" s="37" t="s">
        <v>275</v>
      </c>
      <c r="C284" s="36" t="s">
        <v>544</v>
      </c>
      <c r="D284" s="36" t="s">
        <v>32</v>
      </c>
      <c r="E284" s="87">
        <v>0.3</v>
      </c>
      <c r="F284" s="36">
        <v>0</v>
      </c>
      <c r="G284" s="87">
        <f>E284*F284</f>
        <v>0</v>
      </c>
      <c r="H284" s="87"/>
    </row>
    <row r="285" spans="1:8" ht="15">
      <c r="A285" s="36">
        <v>41105</v>
      </c>
      <c r="B285" s="37" t="s">
        <v>336</v>
      </c>
      <c r="C285" s="36" t="s">
        <v>545</v>
      </c>
      <c r="D285" s="36" t="s">
        <v>546</v>
      </c>
      <c r="E285" s="87">
        <v>0.02</v>
      </c>
      <c r="F285" s="36">
        <v>0</v>
      </c>
      <c r="G285" s="87">
        <f>E285*F285</f>
        <v>0</v>
      </c>
      <c r="H285" s="87"/>
    </row>
    <row r="286" spans="1:8" ht="15">
      <c r="A286" s="36"/>
      <c r="B286" s="105" t="s">
        <v>180</v>
      </c>
      <c r="C286" s="106" t="s">
        <v>547</v>
      </c>
      <c r="D286" s="92"/>
      <c r="E286" s="107"/>
      <c r="F286" s="92"/>
      <c r="G286" s="107">
        <f>SUM(G281:G285)</f>
        <v>4.800000000000001</v>
      </c>
      <c r="H286" s="107">
        <f>SUM(H281:H285)</f>
        <v>0.11204</v>
      </c>
    </row>
    <row r="287" spans="1:8" ht="15">
      <c r="A287" s="36">
        <v>41200</v>
      </c>
      <c r="B287" s="93" t="s">
        <v>548</v>
      </c>
      <c r="C287" s="104" t="s">
        <v>549</v>
      </c>
      <c r="D287" s="78"/>
      <c r="E287" s="94"/>
      <c r="F287" s="78"/>
      <c r="G287" s="94">
        <f>G312</f>
        <v>26.849999999999998</v>
      </c>
      <c r="H287" s="94">
        <f>H312</f>
        <v>0.104</v>
      </c>
    </row>
    <row r="288" spans="1:8" ht="15">
      <c r="A288" s="36">
        <v>41201</v>
      </c>
      <c r="B288" s="37" t="s">
        <v>270</v>
      </c>
      <c r="C288" s="36" t="s">
        <v>550</v>
      </c>
      <c r="D288" s="36" t="s">
        <v>541</v>
      </c>
      <c r="E288" s="87">
        <v>0.45</v>
      </c>
      <c r="F288" s="36">
        <v>10</v>
      </c>
      <c r="G288" s="87">
        <f>E288*F288</f>
        <v>4.5</v>
      </c>
      <c r="H288" s="87"/>
    </row>
    <row r="289" spans="1:8" ht="15">
      <c r="A289" s="36">
        <v>41202</v>
      </c>
      <c r="B289" s="37" t="s">
        <v>272</v>
      </c>
      <c r="C289" s="36" t="s">
        <v>551</v>
      </c>
      <c r="D289" s="36" t="s">
        <v>541</v>
      </c>
      <c r="E289" s="87">
        <v>0.35</v>
      </c>
      <c r="F289" s="36">
        <v>5</v>
      </c>
      <c r="G289" s="87">
        <f aca="true" t="shared" si="3" ref="G289:G311">E289*F289</f>
        <v>1.75</v>
      </c>
      <c r="H289" s="87"/>
    </row>
    <row r="290" spans="1:8" ht="15">
      <c r="A290" s="36">
        <v>41203</v>
      </c>
      <c r="B290" s="37" t="s">
        <v>279</v>
      </c>
      <c r="C290" s="36" t="s">
        <v>552</v>
      </c>
      <c r="D290" s="36" t="s">
        <v>541</v>
      </c>
      <c r="E290" s="87">
        <v>0.45</v>
      </c>
      <c r="F290" s="36">
        <v>3</v>
      </c>
      <c r="G290" s="87">
        <f t="shared" si="3"/>
        <v>1.35</v>
      </c>
      <c r="H290" s="87"/>
    </row>
    <row r="291" spans="1:8" ht="15">
      <c r="A291" s="36">
        <v>41204</v>
      </c>
      <c r="B291" s="37" t="s">
        <v>275</v>
      </c>
      <c r="C291" s="36" t="s">
        <v>553</v>
      </c>
      <c r="D291" s="36" t="s">
        <v>162</v>
      </c>
      <c r="E291" s="87">
        <v>0.075</v>
      </c>
      <c r="F291" s="36">
        <v>3</v>
      </c>
      <c r="G291" s="87">
        <f t="shared" si="3"/>
        <v>0.22499999999999998</v>
      </c>
      <c r="H291" s="87">
        <v>0.104</v>
      </c>
    </row>
    <row r="292" spans="1:8" ht="15">
      <c r="A292" s="36">
        <v>41205</v>
      </c>
      <c r="B292" s="37" t="s">
        <v>336</v>
      </c>
      <c r="C292" s="36" t="s">
        <v>554</v>
      </c>
      <c r="D292" s="36" t="s">
        <v>162</v>
      </c>
      <c r="E292" s="87">
        <v>0.075</v>
      </c>
      <c r="F292" s="36">
        <v>1</v>
      </c>
      <c r="G292" s="87">
        <f t="shared" si="3"/>
        <v>0.075</v>
      </c>
      <c r="H292" s="87"/>
    </row>
    <row r="293" spans="1:8" ht="15">
      <c r="A293" s="36">
        <v>41206</v>
      </c>
      <c r="B293" s="37" t="s">
        <v>386</v>
      </c>
      <c r="C293" s="36" t="s">
        <v>555</v>
      </c>
      <c r="D293" s="36" t="s">
        <v>162</v>
      </c>
      <c r="E293" s="87">
        <v>0.4</v>
      </c>
      <c r="F293" s="36">
        <v>8</v>
      </c>
      <c r="G293" s="87">
        <f t="shared" si="3"/>
        <v>3.2</v>
      </c>
      <c r="H293" s="87"/>
    </row>
    <row r="294" spans="1:8" ht="15">
      <c r="A294" s="36">
        <v>41207</v>
      </c>
      <c r="B294" s="37" t="s">
        <v>388</v>
      </c>
      <c r="C294" s="36" t="s">
        <v>556</v>
      </c>
      <c r="D294" s="36" t="s">
        <v>162</v>
      </c>
      <c r="E294" s="87">
        <v>0.3</v>
      </c>
      <c r="F294" s="36">
        <v>1</v>
      </c>
      <c r="G294" s="87">
        <f t="shared" si="3"/>
        <v>0.3</v>
      </c>
      <c r="H294" s="87"/>
    </row>
    <row r="295" spans="1:8" ht="15">
      <c r="A295" s="36">
        <v>41208</v>
      </c>
      <c r="B295" s="37" t="s">
        <v>390</v>
      </c>
      <c r="C295" s="36" t="s">
        <v>557</v>
      </c>
      <c r="D295" s="36" t="s">
        <v>162</v>
      </c>
      <c r="E295" s="87">
        <v>0.12</v>
      </c>
      <c r="F295" s="36">
        <v>0</v>
      </c>
      <c r="G295" s="87">
        <f t="shared" si="3"/>
        <v>0</v>
      </c>
      <c r="H295" s="87"/>
    </row>
    <row r="296" spans="1:8" ht="15">
      <c r="A296" s="36">
        <v>41209</v>
      </c>
      <c r="B296" s="37" t="s">
        <v>392</v>
      </c>
      <c r="C296" s="36" t="s">
        <v>558</v>
      </c>
      <c r="D296" s="36" t="s">
        <v>162</v>
      </c>
      <c r="E296" s="87">
        <v>0.035</v>
      </c>
      <c r="F296" s="36">
        <v>10</v>
      </c>
      <c r="G296" s="87">
        <f t="shared" si="3"/>
        <v>0.35000000000000003</v>
      </c>
      <c r="H296" s="87"/>
    </row>
    <row r="297" spans="1:8" ht="15">
      <c r="A297" s="36">
        <v>41210</v>
      </c>
      <c r="B297" s="37" t="s">
        <v>559</v>
      </c>
      <c r="C297" s="36" t="s">
        <v>560</v>
      </c>
      <c r="D297" s="36" t="s">
        <v>162</v>
      </c>
      <c r="E297" s="87">
        <v>4</v>
      </c>
      <c r="F297" s="36">
        <v>0</v>
      </c>
      <c r="G297" s="87">
        <f t="shared" si="3"/>
        <v>0</v>
      </c>
      <c r="H297" s="87"/>
    </row>
    <row r="298" spans="1:8" ht="15">
      <c r="A298" s="36">
        <v>41211</v>
      </c>
      <c r="B298" s="37" t="s">
        <v>561</v>
      </c>
      <c r="C298" s="36" t="s">
        <v>562</v>
      </c>
      <c r="D298" s="36" t="s">
        <v>162</v>
      </c>
      <c r="E298" s="87">
        <v>0.5</v>
      </c>
      <c r="F298" s="36">
        <v>2</v>
      </c>
      <c r="G298" s="87">
        <f t="shared" si="3"/>
        <v>1</v>
      </c>
      <c r="H298" s="87"/>
    </row>
    <row r="299" spans="1:8" ht="15">
      <c r="A299" s="36">
        <v>41212</v>
      </c>
      <c r="B299" s="37" t="s">
        <v>563</v>
      </c>
      <c r="C299" s="36" t="s">
        <v>564</v>
      </c>
      <c r="D299" s="36" t="s">
        <v>162</v>
      </c>
      <c r="E299" s="87">
        <v>0.075</v>
      </c>
      <c r="F299" s="36">
        <v>0</v>
      </c>
      <c r="G299" s="87">
        <f t="shared" si="3"/>
        <v>0</v>
      </c>
      <c r="H299" s="87"/>
    </row>
    <row r="300" spans="1:8" ht="15">
      <c r="A300" s="36">
        <v>41213</v>
      </c>
      <c r="B300" s="37" t="s">
        <v>565</v>
      </c>
      <c r="C300" s="36" t="s">
        <v>566</v>
      </c>
      <c r="D300" s="36" t="s">
        <v>162</v>
      </c>
      <c r="E300" s="87">
        <v>0.2</v>
      </c>
      <c r="F300" s="36">
        <v>1</v>
      </c>
      <c r="G300" s="87">
        <f t="shared" si="3"/>
        <v>0.2</v>
      </c>
      <c r="H300" s="87"/>
    </row>
    <row r="301" spans="1:8" ht="15">
      <c r="A301" s="36">
        <v>41214</v>
      </c>
      <c r="B301" s="37" t="s">
        <v>567</v>
      </c>
      <c r="C301" s="36" t="s">
        <v>568</v>
      </c>
      <c r="D301" s="36" t="s">
        <v>162</v>
      </c>
      <c r="E301" s="87">
        <v>0.15</v>
      </c>
      <c r="F301" s="36">
        <v>1</v>
      </c>
      <c r="G301" s="87">
        <f t="shared" si="3"/>
        <v>0.15</v>
      </c>
      <c r="H301" s="87"/>
    </row>
    <row r="302" spans="1:8" ht="15">
      <c r="A302" s="36">
        <v>41215</v>
      </c>
      <c r="B302" s="37" t="s">
        <v>569</v>
      </c>
      <c r="C302" s="36" t="s">
        <v>570</v>
      </c>
      <c r="D302" s="36" t="s">
        <v>162</v>
      </c>
      <c r="E302" s="87">
        <v>1.5</v>
      </c>
      <c r="F302" s="36">
        <v>1</v>
      </c>
      <c r="G302" s="87">
        <f t="shared" si="3"/>
        <v>1.5</v>
      </c>
      <c r="H302" s="87"/>
    </row>
    <row r="303" spans="1:8" ht="15">
      <c r="A303" s="36">
        <v>41216</v>
      </c>
      <c r="B303" s="37" t="s">
        <v>571</v>
      </c>
      <c r="C303" s="36" t="s">
        <v>572</v>
      </c>
      <c r="D303" s="36" t="s">
        <v>162</v>
      </c>
      <c r="E303" s="87">
        <v>0.02</v>
      </c>
      <c r="F303" s="36">
        <v>10</v>
      </c>
      <c r="G303" s="87">
        <f t="shared" si="3"/>
        <v>0.2</v>
      </c>
      <c r="H303" s="87"/>
    </row>
    <row r="304" spans="1:8" ht="15">
      <c r="A304" s="36">
        <v>41217</v>
      </c>
      <c r="B304" s="37" t="s">
        <v>573</v>
      </c>
      <c r="C304" s="36" t="s">
        <v>574</v>
      </c>
      <c r="D304" s="36" t="s">
        <v>162</v>
      </c>
      <c r="E304" s="87">
        <v>0.35</v>
      </c>
      <c r="F304" s="36">
        <v>0</v>
      </c>
      <c r="G304" s="87">
        <f t="shared" si="3"/>
        <v>0</v>
      </c>
      <c r="H304" s="87"/>
    </row>
    <row r="305" spans="1:8" ht="15">
      <c r="A305" s="36">
        <v>41218</v>
      </c>
      <c r="B305" s="37" t="s">
        <v>575</v>
      </c>
      <c r="C305" s="36" t="s">
        <v>576</v>
      </c>
      <c r="D305" s="36" t="s">
        <v>162</v>
      </c>
      <c r="E305" s="87">
        <v>0.075</v>
      </c>
      <c r="F305" s="36">
        <v>6</v>
      </c>
      <c r="G305" s="87">
        <f t="shared" si="3"/>
        <v>0.44999999999999996</v>
      </c>
      <c r="H305" s="87"/>
    </row>
    <row r="306" spans="1:8" ht="15">
      <c r="A306" s="36">
        <v>41219</v>
      </c>
      <c r="B306" s="37" t="s">
        <v>577</v>
      </c>
      <c r="C306" s="36" t="s">
        <v>578</v>
      </c>
      <c r="D306" s="36" t="s">
        <v>162</v>
      </c>
      <c r="E306" s="87">
        <v>0.1</v>
      </c>
      <c r="F306" s="36">
        <v>11</v>
      </c>
      <c r="G306" s="87">
        <f t="shared" si="3"/>
        <v>1.1</v>
      </c>
      <c r="H306" s="87"/>
    </row>
    <row r="307" spans="1:8" ht="15">
      <c r="A307" s="36">
        <v>41220</v>
      </c>
      <c r="B307" s="37" t="s">
        <v>579</v>
      </c>
      <c r="C307" s="36" t="s">
        <v>580</v>
      </c>
      <c r="D307" s="36" t="s">
        <v>162</v>
      </c>
      <c r="E307" s="87">
        <v>1</v>
      </c>
      <c r="F307" s="36">
        <v>1</v>
      </c>
      <c r="G307" s="87">
        <f t="shared" si="3"/>
        <v>1</v>
      </c>
      <c r="H307" s="87"/>
    </row>
    <row r="308" spans="1:8" ht="15">
      <c r="A308" s="36">
        <v>41221</v>
      </c>
      <c r="B308" s="37" t="s">
        <v>581</v>
      </c>
      <c r="C308" s="36" t="s">
        <v>582</v>
      </c>
      <c r="D308" s="36" t="s">
        <v>162</v>
      </c>
      <c r="E308" s="87">
        <v>1.5</v>
      </c>
      <c r="F308" s="36">
        <v>1</v>
      </c>
      <c r="G308" s="87">
        <f t="shared" si="3"/>
        <v>1.5</v>
      </c>
      <c r="H308" s="87"/>
    </row>
    <row r="309" spans="1:8" ht="15">
      <c r="A309" s="36">
        <v>41222</v>
      </c>
      <c r="B309" s="37" t="s">
        <v>583</v>
      </c>
      <c r="C309" s="36" t="s">
        <v>584</v>
      </c>
      <c r="D309" s="36" t="s">
        <v>162</v>
      </c>
      <c r="E309" s="87">
        <v>0.25</v>
      </c>
      <c r="F309" s="36">
        <v>4</v>
      </c>
      <c r="G309" s="87">
        <f t="shared" si="3"/>
        <v>1</v>
      </c>
      <c r="H309" s="87"/>
    </row>
    <row r="310" spans="1:8" ht="15">
      <c r="A310" s="36">
        <v>41223</v>
      </c>
      <c r="B310" s="37" t="s">
        <v>585</v>
      </c>
      <c r="C310" s="36" t="s">
        <v>586</v>
      </c>
      <c r="D310" s="36" t="s">
        <v>541</v>
      </c>
      <c r="E310" s="87">
        <v>5</v>
      </c>
      <c r="F310" s="36">
        <v>1</v>
      </c>
      <c r="G310" s="87">
        <f t="shared" si="3"/>
        <v>5</v>
      </c>
      <c r="H310" s="87"/>
    </row>
    <row r="311" spans="1:8" ht="15">
      <c r="A311" s="36">
        <v>41224</v>
      </c>
      <c r="B311" s="37" t="s">
        <v>587</v>
      </c>
      <c r="C311" s="36" t="s">
        <v>588</v>
      </c>
      <c r="D311" s="36" t="s">
        <v>82</v>
      </c>
      <c r="E311" s="87">
        <v>2</v>
      </c>
      <c r="F311" s="36">
        <v>1</v>
      </c>
      <c r="G311" s="87">
        <f t="shared" si="3"/>
        <v>2</v>
      </c>
      <c r="H311" s="87"/>
    </row>
    <row r="312" spans="1:8" ht="15">
      <c r="A312" s="36"/>
      <c r="B312" s="105"/>
      <c r="C312" s="106" t="s">
        <v>589</v>
      </c>
      <c r="D312" s="92"/>
      <c r="E312" s="107"/>
      <c r="F312" s="92"/>
      <c r="G312" s="107">
        <f>SUM(G288:G311)</f>
        <v>26.849999999999998</v>
      </c>
      <c r="H312" s="107">
        <f>SUM(H288:H311)</f>
        <v>0.104</v>
      </c>
    </row>
    <row r="313" spans="1:8" ht="15">
      <c r="A313" s="36">
        <v>41300</v>
      </c>
      <c r="B313" s="93" t="s">
        <v>186</v>
      </c>
      <c r="C313" s="78" t="s">
        <v>187</v>
      </c>
      <c r="D313" s="78"/>
      <c r="E313" s="94"/>
      <c r="F313" s="78"/>
      <c r="G313" s="94">
        <f>G314+G322+G328</f>
        <v>93.5</v>
      </c>
      <c r="H313" s="94"/>
    </row>
    <row r="314" spans="1:8" ht="15">
      <c r="A314" s="36">
        <v>41310</v>
      </c>
      <c r="B314" s="37" t="s">
        <v>188</v>
      </c>
      <c r="C314" s="36" t="s">
        <v>590</v>
      </c>
      <c r="D314" s="36"/>
      <c r="E314" s="87"/>
      <c r="F314" s="36"/>
      <c r="G314" s="87">
        <f>G321</f>
        <v>80</v>
      </c>
      <c r="H314" s="87"/>
    </row>
    <row r="315" spans="1:8" ht="15">
      <c r="A315" s="36"/>
      <c r="B315" s="37"/>
      <c r="C315" s="36" t="s">
        <v>591</v>
      </c>
      <c r="D315" s="36" t="s">
        <v>82</v>
      </c>
      <c r="E315" s="87">
        <v>80</v>
      </c>
      <c r="F315" s="36">
        <v>1</v>
      </c>
      <c r="G315" s="87">
        <f>E315*F315</f>
        <v>80</v>
      </c>
      <c r="H315" s="87"/>
    </row>
    <row r="316" spans="1:8" ht="15">
      <c r="A316" s="36"/>
      <c r="B316" s="37"/>
      <c r="C316" s="36" t="s">
        <v>592</v>
      </c>
      <c r="D316" s="36" t="s">
        <v>593</v>
      </c>
      <c r="E316" s="87">
        <v>25</v>
      </c>
      <c r="F316" s="36">
        <v>0</v>
      </c>
      <c r="G316" s="87">
        <f>E316*F316</f>
        <v>0</v>
      </c>
      <c r="H316" s="87"/>
    </row>
    <row r="317" spans="1:8" ht="15">
      <c r="A317" s="36"/>
      <c r="B317" s="37"/>
      <c r="C317" s="36" t="s">
        <v>594</v>
      </c>
      <c r="D317" s="36" t="s">
        <v>593</v>
      </c>
      <c r="E317" s="87">
        <v>5</v>
      </c>
      <c r="F317" s="36">
        <v>0</v>
      </c>
      <c r="G317" s="87">
        <f>E317*F317</f>
        <v>0</v>
      </c>
      <c r="H317" s="87"/>
    </row>
    <row r="318" spans="1:8" ht="15">
      <c r="A318" s="36"/>
      <c r="B318" s="37"/>
      <c r="C318" s="36" t="s">
        <v>595</v>
      </c>
      <c r="D318" s="36" t="s">
        <v>593</v>
      </c>
      <c r="E318" s="87">
        <v>10</v>
      </c>
      <c r="F318" s="36">
        <v>0</v>
      </c>
      <c r="G318" s="87">
        <f>E318*F318</f>
        <v>0</v>
      </c>
      <c r="H318" s="87"/>
    </row>
    <row r="319" spans="1:8" ht="15">
      <c r="A319" s="36"/>
      <c r="B319" s="37"/>
      <c r="C319" s="36" t="s">
        <v>596</v>
      </c>
      <c r="D319" s="36" t="s">
        <v>380</v>
      </c>
      <c r="E319" s="87">
        <v>25</v>
      </c>
      <c r="F319" s="36">
        <v>0</v>
      </c>
      <c r="G319" s="87">
        <f>E319*F319</f>
        <v>0</v>
      </c>
      <c r="H319" s="87"/>
    </row>
    <row r="320" spans="1:8" ht="15">
      <c r="A320" s="36"/>
      <c r="B320" s="37"/>
      <c r="C320" s="36" t="s">
        <v>597</v>
      </c>
      <c r="D320" s="36" t="s">
        <v>380</v>
      </c>
      <c r="E320" s="87">
        <v>5</v>
      </c>
      <c r="F320" s="36">
        <v>0</v>
      </c>
      <c r="G320" s="87">
        <f>E320*F320</f>
        <v>0</v>
      </c>
      <c r="H320" s="87"/>
    </row>
    <row r="321" spans="1:8" ht="15">
      <c r="A321" s="78"/>
      <c r="B321" s="108"/>
      <c r="C321" s="109" t="s">
        <v>598</v>
      </c>
      <c r="D321" s="109" t="s">
        <v>269</v>
      </c>
      <c r="E321" s="110"/>
      <c r="F321" s="109"/>
      <c r="G321" s="110">
        <f>SUM(G315:G320)</f>
        <v>80</v>
      </c>
      <c r="H321" s="110">
        <f>SUM(H315:H320)</f>
        <v>0</v>
      </c>
    </row>
    <row r="322" spans="1:8" ht="15">
      <c r="A322" s="111">
        <v>41320</v>
      </c>
      <c r="B322" s="37" t="s">
        <v>192</v>
      </c>
      <c r="C322" s="36" t="s">
        <v>193</v>
      </c>
      <c r="D322" s="36"/>
      <c r="E322" s="87"/>
      <c r="F322" s="36"/>
      <c r="G322" s="87">
        <f>G327</f>
        <v>5.5</v>
      </c>
      <c r="H322" s="87"/>
    </row>
    <row r="323" spans="1:8" ht="15">
      <c r="A323" s="36"/>
      <c r="B323" s="37"/>
      <c r="C323" s="36" t="s">
        <v>599</v>
      </c>
      <c r="D323" s="36" t="s">
        <v>383</v>
      </c>
      <c r="E323" s="87">
        <v>0.5</v>
      </c>
      <c r="F323" s="36">
        <v>1</v>
      </c>
      <c r="G323" s="87">
        <f>E323*F323</f>
        <v>0.5</v>
      </c>
      <c r="H323" s="87"/>
    </row>
    <row r="324" spans="1:8" ht="15">
      <c r="A324" s="36"/>
      <c r="B324" s="37"/>
      <c r="C324" s="36" t="s">
        <v>600</v>
      </c>
      <c r="D324" s="36" t="s">
        <v>383</v>
      </c>
      <c r="E324" s="87">
        <v>2.5</v>
      </c>
      <c r="F324" s="36">
        <v>0</v>
      </c>
      <c r="G324" s="87">
        <f>E324*F324</f>
        <v>0</v>
      </c>
      <c r="H324" s="87"/>
    </row>
    <row r="325" spans="1:8" ht="15">
      <c r="A325" s="36"/>
      <c r="B325" s="37"/>
      <c r="C325" s="36" t="s">
        <v>601</v>
      </c>
      <c r="D325" s="36" t="s">
        <v>410</v>
      </c>
      <c r="E325" s="87">
        <v>5</v>
      </c>
      <c r="F325" s="36">
        <v>0</v>
      </c>
      <c r="G325" s="87">
        <f>E325*F325</f>
        <v>0</v>
      </c>
      <c r="H325" s="87"/>
    </row>
    <row r="326" spans="1:8" ht="15">
      <c r="A326" s="36"/>
      <c r="B326" s="37"/>
      <c r="C326" s="36" t="s">
        <v>602</v>
      </c>
      <c r="D326" s="36" t="s">
        <v>410</v>
      </c>
      <c r="E326" s="87">
        <v>5</v>
      </c>
      <c r="F326" s="36">
        <v>1</v>
      </c>
      <c r="G326" s="87">
        <f>E326*F326</f>
        <v>5</v>
      </c>
      <c r="H326" s="87"/>
    </row>
    <row r="327" spans="1:8" ht="15">
      <c r="A327" s="78"/>
      <c r="B327" s="108"/>
      <c r="C327" s="109" t="s">
        <v>603</v>
      </c>
      <c r="D327" s="109" t="s">
        <v>269</v>
      </c>
      <c r="E327" s="110" t="s">
        <v>269</v>
      </c>
      <c r="F327" s="109"/>
      <c r="G327" s="110">
        <f>SUM(G323:G326)</f>
        <v>5.5</v>
      </c>
      <c r="H327" s="110">
        <f>SUM(H323:H326)</f>
        <v>0</v>
      </c>
    </row>
    <row r="328" spans="1:8" ht="15">
      <c r="A328" s="36">
        <v>41330</v>
      </c>
      <c r="B328" s="37" t="s">
        <v>195</v>
      </c>
      <c r="C328" s="36" t="s">
        <v>196</v>
      </c>
      <c r="D328" s="36"/>
      <c r="E328" s="87"/>
      <c r="F328" s="36"/>
      <c r="G328" s="87">
        <f>G332</f>
        <v>8</v>
      </c>
      <c r="H328" s="87"/>
    </row>
    <row r="329" spans="1:8" ht="15">
      <c r="A329" s="36"/>
      <c r="B329" s="37"/>
      <c r="C329" s="36" t="s">
        <v>604</v>
      </c>
      <c r="D329" s="36" t="s">
        <v>32</v>
      </c>
      <c r="E329" s="87">
        <v>2</v>
      </c>
      <c r="F329" s="112">
        <v>1</v>
      </c>
      <c r="G329" s="113">
        <f>E329*F329</f>
        <v>2</v>
      </c>
      <c r="H329" s="113"/>
    </row>
    <row r="330" spans="1:8" ht="15">
      <c r="A330" s="36"/>
      <c r="B330" s="37"/>
      <c r="C330" s="36" t="s">
        <v>605</v>
      </c>
      <c r="D330" s="36" t="s">
        <v>82</v>
      </c>
      <c r="E330" s="87">
        <v>3</v>
      </c>
      <c r="F330" s="36">
        <v>1</v>
      </c>
      <c r="G330" s="113">
        <v>3</v>
      </c>
      <c r="H330" s="113">
        <v>0.04</v>
      </c>
    </row>
    <row r="331" spans="1:8" ht="15">
      <c r="A331" s="36"/>
      <c r="B331" s="37"/>
      <c r="C331" s="36" t="s">
        <v>606</v>
      </c>
      <c r="D331" s="36" t="s">
        <v>82</v>
      </c>
      <c r="E331" s="87">
        <v>3</v>
      </c>
      <c r="F331" s="36">
        <v>1</v>
      </c>
      <c r="G331" s="113">
        <v>3</v>
      </c>
      <c r="H331" s="113"/>
    </row>
    <row r="332" spans="1:8" ht="15">
      <c r="A332" s="78"/>
      <c r="B332" s="108"/>
      <c r="C332" s="109" t="s">
        <v>607</v>
      </c>
      <c r="D332" s="109" t="s">
        <v>269</v>
      </c>
      <c r="E332" s="110" t="s">
        <v>269</v>
      </c>
      <c r="F332" s="109"/>
      <c r="G332" s="110">
        <f>SUM(G329:G331)</f>
        <v>8</v>
      </c>
      <c r="H332" s="110">
        <f>SUM(H329:H331)</f>
        <v>0.04</v>
      </c>
    </row>
    <row r="333" spans="1:8" ht="15">
      <c r="A333" s="78"/>
      <c r="B333" s="105"/>
      <c r="C333" s="92" t="s">
        <v>608</v>
      </c>
      <c r="D333" s="92"/>
      <c r="E333" s="107"/>
      <c r="F333" s="92"/>
      <c r="G333" s="107">
        <f>G321+G327+G332</f>
        <v>93.5</v>
      </c>
      <c r="H333" s="107">
        <f>H321+H327+H332</f>
        <v>0.04</v>
      </c>
    </row>
    <row r="334" spans="1:8" ht="15">
      <c r="A334" s="88">
        <v>41400</v>
      </c>
      <c r="B334" s="114" t="s">
        <v>199</v>
      </c>
      <c r="C334" s="88" t="s">
        <v>200</v>
      </c>
      <c r="D334" s="88"/>
      <c r="E334" s="115"/>
      <c r="F334" s="88"/>
      <c r="G334" s="115">
        <f>G335+G355</f>
        <v>76.05000000000001</v>
      </c>
      <c r="H334" s="115">
        <f>H335+H355</f>
        <v>0</v>
      </c>
    </row>
    <row r="335" spans="1:8" ht="15">
      <c r="A335" s="116">
        <v>41410</v>
      </c>
      <c r="B335" s="37" t="s">
        <v>201</v>
      </c>
      <c r="C335" s="57" t="s">
        <v>202</v>
      </c>
      <c r="D335" s="36"/>
      <c r="E335" s="87"/>
      <c r="F335" s="36"/>
      <c r="G335" s="87">
        <f>G354</f>
        <v>56.00000000000001</v>
      </c>
      <c r="H335" s="87"/>
    </row>
    <row r="336" spans="1:8" ht="15">
      <c r="A336" s="117"/>
      <c r="B336" s="37" t="s">
        <v>354</v>
      </c>
      <c r="C336" s="78" t="s">
        <v>609</v>
      </c>
      <c r="D336" s="36" t="s">
        <v>32</v>
      </c>
      <c r="E336" s="87">
        <v>1.25</v>
      </c>
      <c r="F336" s="36">
        <v>8</v>
      </c>
      <c r="G336" s="87">
        <f>E336*F336</f>
        <v>10</v>
      </c>
      <c r="H336" s="87"/>
    </row>
    <row r="337" spans="1:8" ht="15">
      <c r="A337" s="117"/>
      <c r="B337" s="37" t="s">
        <v>356</v>
      </c>
      <c r="C337" s="78" t="s">
        <v>610</v>
      </c>
      <c r="D337" s="36" t="s">
        <v>32</v>
      </c>
      <c r="E337" s="87">
        <v>0.75</v>
      </c>
      <c r="F337" s="36">
        <v>8</v>
      </c>
      <c r="G337" s="87">
        <f aca="true" t="shared" si="4" ref="G337:G353">E337*F337</f>
        <v>6</v>
      </c>
      <c r="H337" s="87"/>
    </row>
    <row r="338" spans="1:8" ht="15">
      <c r="A338" s="117"/>
      <c r="B338" s="37" t="s">
        <v>358</v>
      </c>
      <c r="C338" s="78" t="s">
        <v>611</v>
      </c>
      <c r="D338" s="36" t="s">
        <v>32</v>
      </c>
      <c r="E338" s="87">
        <v>0.5</v>
      </c>
      <c r="F338" s="36">
        <v>0</v>
      </c>
      <c r="G338" s="87">
        <f t="shared" si="4"/>
        <v>0</v>
      </c>
      <c r="H338" s="87"/>
    </row>
    <row r="339" spans="1:8" ht="15">
      <c r="A339" s="117"/>
      <c r="B339" s="37" t="s">
        <v>361</v>
      </c>
      <c r="C339" s="78" t="s">
        <v>612</v>
      </c>
      <c r="D339" s="36" t="s">
        <v>32</v>
      </c>
      <c r="E339" s="87">
        <v>0.5</v>
      </c>
      <c r="F339" s="36">
        <v>8</v>
      </c>
      <c r="G339" s="87">
        <f t="shared" si="4"/>
        <v>4</v>
      </c>
      <c r="H339" s="87"/>
    </row>
    <row r="340" spans="1:8" ht="15">
      <c r="A340" s="117"/>
      <c r="B340" s="37" t="s">
        <v>363</v>
      </c>
      <c r="C340" s="78" t="s">
        <v>613</v>
      </c>
      <c r="D340" s="36" t="s">
        <v>32</v>
      </c>
      <c r="E340" s="87">
        <v>0.5</v>
      </c>
      <c r="F340" s="36">
        <v>8</v>
      </c>
      <c r="G340" s="87">
        <f t="shared" si="4"/>
        <v>4</v>
      </c>
      <c r="H340" s="87">
        <v>0.89</v>
      </c>
    </row>
    <row r="341" spans="1:8" ht="15">
      <c r="A341" s="117"/>
      <c r="B341" s="37" t="s">
        <v>365</v>
      </c>
      <c r="C341" s="78" t="s">
        <v>614</v>
      </c>
      <c r="D341" s="36" t="s">
        <v>32</v>
      </c>
      <c r="E341" s="87">
        <v>0.5</v>
      </c>
      <c r="F341" s="36">
        <v>8</v>
      </c>
      <c r="G341" s="87">
        <f t="shared" si="4"/>
        <v>4</v>
      </c>
      <c r="H341" s="87">
        <v>0.5</v>
      </c>
    </row>
    <row r="342" spans="1:8" ht="15">
      <c r="A342" s="117"/>
      <c r="B342" s="37" t="s">
        <v>367</v>
      </c>
      <c r="C342" s="78" t="s">
        <v>615</v>
      </c>
      <c r="D342" s="36" t="s">
        <v>32</v>
      </c>
      <c r="E342" s="87">
        <v>0.5</v>
      </c>
      <c r="F342" s="36">
        <v>8</v>
      </c>
      <c r="G342" s="87">
        <f t="shared" si="4"/>
        <v>4</v>
      </c>
      <c r="H342" s="87"/>
    </row>
    <row r="343" spans="1:8" ht="15">
      <c r="A343" s="117"/>
      <c r="B343" s="37" t="s">
        <v>616</v>
      </c>
      <c r="C343" s="78" t="s">
        <v>617</v>
      </c>
      <c r="D343" s="36" t="s">
        <v>32</v>
      </c>
      <c r="E343" s="87">
        <v>0.5</v>
      </c>
      <c r="F343" s="36">
        <v>8</v>
      </c>
      <c r="G343" s="87">
        <f t="shared" si="4"/>
        <v>4</v>
      </c>
      <c r="H343" s="87">
        <v>1</v>
      </c>
    </row>
    <row r="344" spans="1:8" ht="15">
      <c r="A344" s="117"/>
      <c r="B344" s="37" t="s">
        <v>270</v>
      </c>
      <c r="C344" s="78" t="s">
        <v>618</v>
      </c>
      <c r="D344" s="36" t="s">
        <v>32</v>
      </c>
      <c r="E344" s="87">
        <v>0.5</v>
      </c>
      <c r="F344" s="36">
        <v>8</v>
      </c>
      <c r="G344" s="87">
        <f t="shared" si="4"/>
        <v>4</v>
      </c>
      <c r="H344" s="87">
        <v>1</v>
      </c>
    </row>
    <row r="345" spans="1:8" ht="15">
      <c r="A345" s="117"/>
      <c r="B345" s="37" t="s">
        <v>619</v>
      </c>
      <c r="C345" s="78" t="s">
        <v>620</v>
      </c>
      <c r="D345" s="36" t="s">
        <v>32</v>
      </c>
      <c r="E345" s="87">
        <v>0.5</v>
      </c>
      <c r="F345" s="36">
        <v>8</v>
      </c>
      <c r="G345" s="87">
        <f t="shared" si="4"/>
        <v>4</v>
      </c>
      <c r="H345" s="87">
        <v>0.87</v>
      </c>
    </row>
    <row r="346" spans="1:8" ht="15">
      <c r="A346" s="117"/>
      <c r="B346" s="37" t="s">
        <v>621</v>
      </c>
      <c r="C346" s="78" t="s">
        <v>622</v>
      </c>
      <c r="D346" s="36" t="s">
        <v>32</v>
      </c>
      <c r="E346" s="87">
        <v>0.5</v>
      </c>
      <c r="F346" s="36">
        <v>8</v>
      </c>
      <c r="G346" s="87">
        <f t="shared" si="4"/>
        <v>4</v>
      </c>
      <c r="H346" s="87">
        <v>0.71</v>
      </c>
    </row>
    <row r="347" spans="1:8" ht="15">
      <c r="A347" s="117"/>
      <c r="B347" s="37" t="s">
        <v>623</v>
      </c>
      <c r="C347" s="78" t="s">
        <v>624</v>
      </c>
      <c r="D347" s="36" t="s">
        <v>32</v>
      </c>
      <c r="E347" s="87">
        <v>0.25</v>
      </c>
      <c r="F347" s="36">
        <v>8</v>
      </c>
      <c r="G347" s="87">
        <f t="shared" si="4"/>
        <v>2</v>
      </c>
      <c r="H347" s="87">
        <v>0.5</v>
      </c>
    </row>
    <row r="348" spans="1:8" ht="15">
      <c r="A348" s="117"/>
      <c r="B348" s="37" t="s">
        <v>625</v>
      </c>
      <c r="C348" s="36" t="s">
        <v>626</v>
      </c>
      <c r="D348" s="36" t="s">
        <v>32</v>
      </c>
      <c r="E348" s="87">
        <v>0.5</v>
      </c>
      <c r="F348" s="36">
        <v>0</v>
      </c>
      <c r="G348" s="87">
        <f t="shared" si="4"/>
        <v>0</v>
      </c>
      <c r="H348" s="87"/>
    </row>
    <row r="349" spans="1:8" ht="15">
      <c r="A349" s="117"/>
      <c r="B349" s="37" t="s">
        <v>627</v>
      </c>
      <c r="C349" s="36" t="s">
        <v>628</v>
      </c>
      <c r="D349" s="36" t="s">
        <v>32</v>
      </c>
      <c r="E349" s="87">
        <v>0.2</v>
      </c>
      <c r="F349" s="36">
        <v>16</v>
      </c>
      <c r="G349" s="87">
        <f t="shared" si="4"/>
        <v>3.2</v>
      </c>
      <c r="H349" s="87">
        <v>0.75489</v>
      </c>
    </row>
    <row r="350" spans="1:8" ht="15">
      <c r="A350" s="117"/>
      <c r="B350" s="37" t="s">
        <v>629</v>
      </c>
      <c r="C350" s="36" t="s">
        <v>630</v>
      </c>
      <c r="D350" s="36" t="s">
        <v>32</v>
      </c>
      <c r="E350" s="87">
        <v>0.25</v>
      </c>
      <c r="F350" s="36">
        <v>0</v>
      </c>
      <c r="G350" s="87">
        <f t="shared" si="4"/>
        <v>0</v>
      </c>
      <c r="H350" s="87"/>
    </row>
    <row r="351" spans="1:8" ht="15">
      <c r="A351" s="117"/>
      <c r="B351" s="37" t="s">
        <v>631</v>
      </c>
      <c r="C351" s="36" t="s">
        <v>632</v>
      </c>
      <c r="D351" s="36" t="s">
        <v>32</v>
      </c>
      <c r="E351" s="87">
        <v>0.15</v>
      </c>
      <c r="F351" s="36">
        <v>8</v>
      </c>
      <c r="G351" s="87">
        <f t="shared" si="4"/>
        <v>1.2</v>
      </c>
      <c r="H351" s="87">
        <v>0.3</v>
      </c>
    </row>
    <row r="352" spans="1:8" ht="15">
      <c r="A352" s="117"/>
      <c r="B352" s="37" t="s">
        <v>633</v>
      </c>
      <c r="C352" s="36" t="s">
        <v>634</v>
      </c>
      <c r="D352" s="36" t="s">
        <v>32</v>
      </c>
      <c r="E352" s="87">
        <v>0.1</v>
      </c>
      <c r="F352" s="36">
        <v>16</v>
      </c>
      <c r="G352" s="87">
        <f t="shared" si="4"/>
        <v>1.6</v>
      </c>
      <c r="H352" s="87">
        <v>0.30605</v>
      </c>
    </row>
    <row r="353" spans="1:8" ht="15">
      <c r="A353" s="117"/>
      <c r="B353" s="37" t="s">
        <v>635</v>
      </c>
      <c r="C353" s="36" t="s">
        <v>636</v>
      </c>
      <c r="D353" s="36" t="s">
        <v>32</v>
      </c>
      <c r="E353" s="87">
        <v>0.15</v>
      </c>
      <c r="F353" s="36">
        <v>0</v>
      </c>
      <c r="G353" s="87">
        <f t="shared" si="4"/>
        <v>0</v>
      </c>
      <c r="H353" s="87"/>
    </row>
    <row r="354" spans="1:8" ht="15">
      <c r="A354" s="78"/>
      <c r="B354" s="108"/>
      <c r="C354" s="109" t="s">
        <v>637</v>
      </c>
      <c r="D354" s="109"/>
      <c r="E354" s="110"/>
      <c r="F354" s="109"/>
      <c r="G354" s="110">
        <f>SUM(G336:G353)</f>
        <v>56.00000000000001</v>
      </c>
      <c r="H354" s="110">
        <f>SUM(H336:H353)</f>
        <v>6.830939999999999</v>
      </c>
    </row>
    <row r="355" spans="1:8" ht="15">
      <c r="A355" s="117">
        <v>41420</v>
      </c>
      <c r="B355" s="37" t="s">
        <v>205</v>
      </c>
      <c r="C355" s="57" t="s">
        <v>206</v>
      </c>
      <c r="D355" s="36"/>
      <c r="E355" s="87"/>
      <c r="F355" s="36"/>
      <c r="G355" s="87">
        <f>G360</f>
        <v>20.05</v>
      </c>
      <c r="H355" s="87"/>
    </row>
    <row r="356" spans="1:8" ht="15">
      <c r="A356" s="117"/>
      <c r="B356" s="37" t="s">
        <v>270</v>
      </c>
      <c r="C356" s="36" t="s">
        <v>638</v>
      </c>
      <c r="D356" s="36" t="s">
        <v>32</v>
      </c>
      <c r="E356" s="87">
        <v>1.25</v>
      </c>
      <c r="F356" s="36">
        <v>8</v>
      </c>
      <c r="G356" s="87">
        <v>10</v>
      </c>
      <c r="H356" s="87"/>
    </row>
    <row r="357" spans="1:8" ht="15">
      <c r="A357" s="117"/>
      <c r="B357" s="37" t="s">
        <v>272</v>
      </c>
      <c r="C357" s="78" t="s">
        <v>639</v>
      </c>
      <c r="D357" s="36" t="s">
        <v>32</v>
      </c>
      <c r="E357" s="87">
        <v>0.28</v>
      </c>
      <c r="F357" s="36">
        <v>8</v>
      </c>
      <c r="G357" s="87">
        <v>2.25</v>
      </c>
      <c r="H357" s="87"/>
    </row>
    <row r="358" spans="1:8" ht="15">
      <c r="A358" s="117"/>
      <c r="B358" s="37" t="s">
        <v>279</v>
      </c>
      <c r="C358" s="78" t="s">
        <v>640</v>
      </c>
      <c r="D358" s="36" t="s">
        <v>32</v>
      </c>
      <c r="E358" s="87">
        <v>0.725</v>
      </c>
      <c r="F358" s="36">
        <v>8</v>
      </c>
      <c r="G358" s="87">
        <v>5.8</v>
      </c>
      <c r="H358" s="87"/>
    </row>
    <row r="359" spans="1:8" ht="15">
      <c r="A359" s="117"/>
      <c r="B359" s="37" t="s">
        <v>275</v>
      </c>
      <c r="C359" s="78" t="s">
        <v>641</v>
      </c>
      <c r="D359" s="36" t="s">
        <v>32</v>
      </c>
      <c r="E359" s="87">
        <v>0.25</v>
      </c>
      <c r="F359" s="36">
        <v>8</v>
      </c>
      <c r="G359" s="87">
        <f>E359*F359</f>
        <v>2</v>
      </c>
      <c r="H359" s="87"/>
    </row>
    <row r="360" spans="1:8" ht="15">
      <c r="A360" s="78"/>
      <c r="B360" s="108"/>
      <c r="C360" s="109" t="s">
        <v>642</v>
      </c>
      <c r="D360" s="109"/>
      <c r="E360" s="110"/>
      <c r="F360" s="109"/>
      <c r="G360" s="110">
        <f>SUM(G356:G359)</f>
        <v>20.05</v>
      </c>
      <c r="H360" s="110">
        <f>SUM(H356:H359)</f>
        <v>0</v>
      </c>
    </row>
    <row r="361" spans="1:8" ht="15">
      <c r="A361" s="78"/>
      <c r="B361" s="105"/>
      <c r="C361" s="92" t="s">
        <v>643</v>
      </c>
      <c r="D361" s="92"/>
      <c r="E361" s="107"/>
      <c r="F361" s="92"/>
      <c r="G361" s="107">
        <f>G360+G354</f>
        <v>76.05000000000001</v>
      </c>
      <c r="H361" s="107">
        <f>H360+H354</f>
        <v>6.830939999999999</v>
      </c>
    </row>
    <row r="362" spans="1:8" ht="15">
      <c r="A362" s="118">
        <v>41500</v>
      </c>
      <c r="B362" s="93" t="s">
        <v>208</v>
      </c>
      <c r="C362" s="78" t="s">
        <v>209</v>
      </c>
      <c r="D362" s="78"/>
      <c r="E362" s="94"/>
      <c r="F362" s="78"/>
      <c r="G362" s="94">
        <f>G379</f>
        <v>18.86</v>
      </c>
      <c r="H362" s="94"/>
    </row>
    <row r="363" spans="1:8" ht="15">
      <c r="A363" s="36">
        <v>41501</v>
      </c>
      <c r="B363" s="37" t="s">
        <v>270</v>
      </c>
      <c r="C363" s="36" t="s">
        <v>644</v>
      </c>
      <c r="D363" s="36" t="s">
        <v>82</v>
      </c>
      <c r="E363" s="87">
        <v>2</v>
      </c>
      <c r="F363" s="36"/>
      <c r="G363" s="87">
        <f>E363</f>
        <v>2</v>
      </c>
      <c r="H363" s="87">
        <v>0.1322</v>
      </c>
    </row>
    <row r="364" spans="1:8" ht="15">
      <c r="A364" s="119">
        <v>41502</v>
      </c>
      <c r="B364" s="37" t="s">
        <v>272</v>
      </c>
      <c r="C364" s="36" t="s">
        <v>645</v>
      </c>
      <c r="D364" s="36" t="s">
        <v>82</v>
      </c>
      <c r="E364" s="87">
        <v>0.5</v>
      </c>
      <c r="F364" s="36"/>
      <c r="G364" s="87">
        <f aca="true" t="shared" si="5" ref="G364:G374">E364</f>
        <v>0.5</v>
      </c>
      <c r="H364" s="87"/>
    </row>
    <row r="365" spans="1:8" ht="15">
      <c r="A365" s="36">
        <v>41503</v>
      </c>
      <c r="B365" s="37" t="s">
        <v>279</v>
      </c>
      <c r="C365" s="36" t="s">
        <v>646</v>
      </c>
      <c r="D365" s="36" t="s">
        <v>82</v>
      </c>
      <c r="E365" s="87">
        <v>0.25</v>
      </c>
      <c r="F365" s="36"/>
      <c r="G365" s="87">
        <f t="shared" si="5"/>
        <v>0.25</v>
      </c>
      <c r="H365" s="87"/>
    </row>
    <row r="366" spans="1:8" ht="15">
      <c r="A366" s="119">
        <v>41504</v>
      </c>
      <c r="B366" s="37" t="s">
        <v>275</v>
      </c>
      <c r="C366" s="36" t="s">
        <v>647</v>
      </c>
      <c r="D366" s="36" t="s">
        <v>32</v>
      </c>
      <c r="E366" s="87"/>
      <c r="F366" s="36"/>
      <c r="G366" s="87">
        <f aca="true" t="shared" si="6" ref="G366:G378">E366*F366</f>
        <v>0</v>
      </c>
      <c r="H366" s="87"/>
    </row>
    <row r="367" spans="1:8" ht="15">
      <c r="A367" s="36">
        <v>41505</v>
      </c>
      <c r="B367" s="37" t="s">
        <v>336</v>
      </c>
      <c r="C367" s="36" t="s">
        <v>648</v>
      </c>
      <c r="D367" s="36" t="s">
        <v>32</v>
      </c>
      <c r="E367" s="87">
        <v>0.1</v>
      </c>
      <c r="F367" s="36">
        <v>6</v>
      </c>
      <c r="G367" s="87">
        <f t="shared" si="6"/>
        <v>0.6000000000000001</v>
      </c>
      <c r="H367" s="87"/>
    </row>
    <row r="368" spans="1:8" ht="15">
      <c r="A368" s="119">
        <v>41506</v>
      </c>
      <c r="B368" s="37" t="s">
        <v>386</v>
      </c>
      <c r="C368" s="36" t="s">
        <v>649</v>
      </c>
      <c r="D368" s="36" t="s">
        <v>32</v>
      </c>
      <c r="E368" s="87">
        <v>0.075</v>
      </c>
      <c r="F368" s="36">
        <v>6</v>
      </c>
      <c r="G368" s="87">
        <f t="shared" si="6"/>
        <v>0.44999999999999996</v>
      </c>
      <c r="H368" s="87"/>
    </row>
    <row r="369" spans="1:8" ht="15">
      <c r="A369" s="36">
        <v>41507</v>
      </c>
      <c r="B369" s="37" t="s">
        <v>388</v>
      </c>
      <c r="C369" s="36" t="s">
        <v>650</v>
      </c>
      <c r="D369" s="36" t="s">
        <v>32</v>
      </c>
      <c r="E369" s="87">
        <v>0.3</v>
      </c>
      <c r="F369" s="36">
        <v>4</v>
      </c>
      <c r="G369" s="87">
        <f t="shared" si="6"/>
        <v>1.2</v>
      </c>
      <c r="H369" s="87"/>
    </row>
    <row r="370" spans="1:8" ht="15">
      <c r="A370" s="119">
        <v>41508</v>
      </c>
      <c r="B370" s="37" t="s">
        <v>390</v>
      </c>
      <c r="C370" s="36" t="s">
        <v>651</v>
      </c>
      <c r="D370" s="36" t="s">
        <v>32</v>
      </c>
      <c r="E370" s="87">
        <v>0.01</v>
      </c>
      <c r="F370" s="36">
        <v>6</v>
      </c>
      <c r="G370" s="87">
        <f t="shared" si="6"/>
        <v>0.06</v>
      </c>
      <c r="H370" s="87">
        <v>0.04242</v>
      </c>
    </row>
    <row r="371" spans="1:8" ht="15">
      <c r="A371" s="36">
        <v>41509</v>
      </c>
      <c r="B371" s="37" t="s">
        <v>392</v>
      </c>
      <c r="C371" s="36" t="s">
        <v>652</v>
      </c>
      <c r="D371" s="36" t="s">
        <v>82</v>
      </c>
      <c r="E371" s="87">
        <v>0.1</v>
      </c>
      <c r="F371" s="36"/>
      <c r="G371" s="87">
        <f t="shared" si="5"/>
        <v>0.1</v>
      </c>
      <c r="H371" s="87"/>
    </row>
    <row r="372" spans="1:8" ht="15">
      <c r="A372" s="119">
        <v>41510</v>
      </c>
      <c r="B372" s="37" t="s">
        <v>559</v>
      </c>
      <c r="C372" s="36" t="s">
        <v>653</v>
      </c>
      <c r="D372" s="36" t="s">
        <v>82</v>
      </c>
      <c r="E372" s="87"/>
      <c r="F372" s="36"/>
      <c r="G372" s="87">
        <f t="shared" si="5"/>
        <v>0</v>
      </c>
      <c r="H372" s="87"/>
    </row>
    <row r="373" spans="1:8" ht="15">
      <c r="A373" s="36">
        <v>41511</v>
      </c>
      <c r="B373" s="37" t="s">
        <v>561</v>
      </c>
      <c r="C373" s="36" t="s">
        <v>654</v>
      </c>
      <c r="D373" s="36" t="s">
        <v>32</v>
      </c>
      <c r="E373" s="87">
        <v>0.1</v>
      </c>
      <c r="F373" s="36">
        <v>12</v>
      </c>
      <c r="G373" s="87">
        <f t="shared" si="6"/>
        <v>1.2000000000000002</v>
      </c>
      <c r="H373" s="87"/>
    </row>
    <row r="374" spans="1:8" ht="15">
      <c r="A374" s="119">
        <v>41512</v>
      </c>
      <c r="B374" s="37" t="s">
        <v>563</v>
      </c>
      <c r="C374" s="36" t="s">
        <v>655</v>
      </c>
      <c r="D374" s="36" t="s">
        <v>82</v>
      </c>
      <c r="E374" s="87"/>
      <c r="F374" s="36"/>
      <c r="G374" s="87">
        <f t="shared" si="5"/>
        <v>0</v>
      </c>
      <c r="H374" s="87"/>
    </row>
    <row r="375" spans="1:8" ht="15">
      <c r="A375" s="36">
        <v>41513</v>
      </c>
      <c r="B375" s="37" t="s">
        <v>565</v>
      </c>
      <c r="C375" s="36" t="s">
        <v>656</v>
      </c>
      <c r="D375" s="36" t="s">
        <v>32</v>
      </c>
      <c r="E375" s="87">
        <v>0.1</v>
      </c>
      <c r="F375" s="36">
        <v>5</v>
      </c>
      <c r="G375" s="87">
        <f>E375*F375</f>
        <v>0.5</v>
      </c>
      <c r="H375" s="87"/>
    </row>
    <row r="376" spans="1:8" ht="15">
      <c r="A376" s="119">
        <v>41514</v>
      </c>
      <c r="B376" s="37" t="s">
        <v>567</v>
      </c>
      <c r="C376" s="36" t="s">
        <v>657</v>
      </c>
      <c r="D376" s="36" t="s">
        <v>546</v>
      </c>
      <c r="E376" s="87">
        <v>2</v>
      </c>
      <c r="F376" s="36">
        <v>4.5</v>
      </c>
      <c r="G376" s="87">
        <f t="shared" si="6"/>
        <v>9</v>
      </c>
      <c r="H376" s="87"/>
    </row>
    <row r="377" spans="1:8" ht="15">
      <c r="A377" s="36">
        <v>41515</v>
      </c>
      <c r="B377" s="37" t="s">
        <v>569</v>
      </c>
      <c r="C377" s="36" t="s">
        <v>658</v>
      </c>
      <c r="D377" s="36" t="s">
        <v>546</v>
      </c>
      <c r="E377" s="87">
        <v>0.4</v>
      </c>
      <c r="F377" s="36">
        <v>0</v>
      </c>
      <c r="G377" s="87">
        <f t="shared" si="6"/>
        <v>0</v>
      </c>
      <c r="H377" s="87"/>
    </row>
    <row r="378" spans="1:8" ht="15">
      <c r="A378" s="119">
        <v>41516</v>
      </c>
      <c r="B378" s="37" t="s">
        <v>571</v>
      </c>
      <c r="C378" s="36" t="s">
        <v>659</v>
      </c>
      <c r="D378" s="36" t="s">
        <v>546</v>
      </c>
      <c r="E378" s="87">
        <v>0.75</v>
      </c>
      <c r="F378" s="36">
        <v>4</v>
      </c>
      <c r="G378" s="87">
        <f t="shared" si="6"/>
        <v>3</v>
      </c>
      <c r="H378" s="87"/>
    </row>
    <row r="379" spans="1:8" ht="15">
      <c r="A379" s="78"/>
      <c r="B379" s="105"/>
      <c r="C379" s="92" t="s">
        <v>660</v>
      </c>
      <c r="D379" s="92"/>
      <c r="E379" s="107"/>
      <c r="F379" s="92"/>
      <c r="G379" s="107">
        <f>SUM(G363:G378)</f>
        <v>18.86</v>
      </c>
      <c r="H379" s="107">
        <f>SUM(H363:H378)</f>
        <v>0.17462</v>
      </c>
    </row>
    <row r="380" spans="1:8" ht="15">
      <c r="A380" s="78">
        <v>42000</v>
      </c>
      <c r="B380" s="83">
        <v>4.2</v>
      </c>
      <c r="C380" s="84" t="s">
        <v>211</v>
      </c>
      <c r="D380" s="85" t="s">
        <v>269</v>
      </c>
      <c r="E380" s="86"/>
      <c r="F380" s="85"/>
      <c r="G380" s="86">
        <f>G381+G389+G415+G424+G454+G472</f>
        <v>461.98199999999997</v>
      </c>
      <c r="H380" s="86">
        <f>H381+H389+H415+H424+H454+H472</f>
        <v>0</v>
      </c>
    </row>
    <row r="381" spans="1:8" ht="15">
      <c r="A381" s="36">
        <v>41100</v>
      </c>
      <c r="B381" s="37" t="s">
        <v>539</v>
      </c>
      <c r="C381" s="57" t="s">
        <v>181</v>
      </c>
      <c r="D381" s="36"/>
      <c r="E381" s="87"/>
      <c r="F381" s="36"/>
      <c r="G381" s="87">
        <f>G388</f>
        <v>21.25</v>
      </c>
      <c r="H381" s="87"/>
    </row>
    <row r="382" spans="1:8" ht="15">
      <c r="A382" s="36">
        <v>41101</v>
      </c>
      <c r="B382" s="37" t="s">
        <v>270</v>
      </c>
      <c r="C382" s="36" t="s">
        <v>540</v>
      </c>
      <c r="D382" s="36" t="s">
        <v>541</v>
      </c>
      <c r="E382" s="87">
        <v>7</v>
      </c>
      <c r="F382" s="36">
        <v>0</v>
      </c>
      <c r="G382" s="87">
        <f>E382*F382</f>
        <v>0</v>
      </c>
      <c r="H382" s="87"/>
    </row>
    <row r="383" spans="1:8" ht="15">
      <c r="A383" s="36">
        <v>41102</v>
      </c>
      <c r="B383" s="37" t="s">
        <v>272</v>
      </c>
      <c r="C383" s="36" t="s">
        <v>542</v>
      </c>
      <c r="D383" s="36" t="s">
        <v>541</v>
      </c>
      <c r="E383" s="87">
        <v>0.25</v>
      </c>
      <c r="F383" s="36">
        <v>85</v>
      </c>
      <c r="G383" s="87">
        <f>E383*F383</f>
        <v>21.25</v>
      </c>
      <c r="H383" s="87"/>
    </row>
    <row r="384" spans="1:8" ht="15">
      <c r="A384" s="36">
        <v>41103</v>
      </c>
      <c r="B384" s="37" t="s">
        <v>279</v>
      </c>
      <c r="C384" s="36" t="s">
        <v>543</v>
      </c>
      <c r="D384" s="36" t="s">
        <v>541</v>
      </c>
      <c r="E384" s="87">
        <v>0.5</v>
      </c>
      <c r="F384" s="36">
        <v>0</v>
      </c>
      <c r="G384" s="87">
        <f>E384*F384</f>
        <v>0</v>
      </c>
      <c r="H384" s="87"/>
    </row>
    <row r="385" spans="1:8" ht="15">
      <c r="A385" s="36">
        <v>41104</v>
      </c>
      <c r="B385" s="37" t="s">
        <v>275</v>
      </c>
      <c r="C385" s="36" t="s">
        <v>544</v>
      </c>
      <c r="D385" s="36" t="s">
        <v>541</v>
      </c>
      <c r="E385" s="87">
        <v>0.02</v>
      </c>
      <c r="F385" s="36">
        <v>0</v>
      </c>
      <c r="G385" s="87">
        <f>E385*F385</f>
        <v>0</v>
      </c>
      <c r="H385" s="87"/>
    </row>
    <row r="386" spans="1:8" ht="15">
      <c r="A386" s="36">
        <v>41105</v>
      </c>
      <c r="B386" s="37" t="s">
        <v>336</v>
      </c>
      <c r="C386" s="36" t="s">
        <v>545</v>
      </c>
      <c r="D386" s="36" t="s">
        <v>541</v>
      </c>
      <c r="E386" s="87">
        <v>0.005</v>
      </c>
      <c r="F386" s="36">
        <v>0</v>
      </c>
      <c r="G386" s="87">
        <f>E386*F386</f>
        <v>0</v>
      </c>
      <c r="H386" s="87"/>
    </row>
    <row r="387" spans="1:8" ht="15">
      <c r="A387" s="36">
        <v>41106</v>
      </c>
      <c r="B387" s="37" t="s">
        <v>386</v>
      </c>
      <c r="C387" s="36" t="s">
        <v>661</v>
      </c>
      <c r="D387" s="36" t="s">
        <v>541</v>
      </c>
      <c r="E387" s="87">
        <v>0.03</v>
      </c>
      <c r="F387" s="36">
        <v>0</v>
      </c>
      <c r="G387" s="87">
        <f>E387*F387</f>
        <v>0</v>
      </c>
      <c r="H387" s="87"/>
    </row>
    <row r="388" spans="1:8" ht="15">
      <c r="A388" s="78"/>
      <c r="B388" s="105" t="s">
        <v>180</v>
      </c>
      <c r="C388" s="92" t="s">
        <v>547</v>
      </c>
      <c r="D388" s="92"/>
      <c r="E388" s="107"/>
      <c r="F388" s="92"/>
      <c r="G388" s="107">
        <f>SUM(G382:G387)</f>
        <v>21.25</v>
      </c>
      <c r="H388" s="107"/>
    </row>
    <row r="389" spans="1:8" ht="15">
      <c r="A389" s="36">
        <v>41200</v>
      </c>
      <c r="B389" s="37" t="s">
        <v>548</v>
      </c>
      <c r="C389" s="57" t="s">
        <v>549</v>
      </c>
      <c r="D389" s="36"/>
      <c r="E389" s="87"/>
      <c r="F389" s="36"/>
      <c r="G389" s="87">
        <f>G414</f>
        <v>124.10000000000001</v>
      </c>
      <c r="H389" s="87"/>
    </row>
    <row r="390" spans="1:8" ht="15">
      <c r="A390" s="36">
        <v>41201</v>
      </c>
      <c r="B390" s="37" t="s">
        <v>270</v>
      </c>
      <c r="C390" s="36" t="s">
        <v>550</v>
      </c>
      <c r="D390" s="36" t="s">
        <v>541</v>
      </c>
      <c r="E390" s="87">
        <v>0.45</v>
      </c>
      <c r="F390" s="36">
        <v>68</v>
      </c>
      <c r="G390" s="87">
        <f>E390*F390</f>
        <v>30.6</v>
      </c>
      <c r="H390" s="87"/>
    </row>
    <row r="391" spans="1:8" ht="15">
      <c r="A391" s="36">
        <v>41202</v>
      </c>
      <c r="B391" s="37" t="s">
        <v>272</v>
      </c>
      <c r="C391" s="36" t="s">
        <v>551</v>
      </c>
      <c r="D391" s="36" t="s">
        <v>541</v>
      </c>
      <c r="E391" s="87">
        <v>0.35</v>
      </c>
      <c r="F391" s="36">
        <v>68</v>
      </c>
      <c r="G391" s="87">
        <f aca="true" t="shared" si="7" ref="G391:G413">E391*F391</f>
        <v>23.799999999999997</v>
      </c>
      <c r="H391" s="87"/>
    </row>
    <row r="392" spans="1:8" ht="15">
      <c r="A392" s="36">
        <v>41203</v>
      </c>
      <c r="B392" s="37" t="s">
        <v>279</v>
      </c>
      <c r="C392" s="36" t="s">
        <v>552</v>
      </c>
      <c r="D392" s="36" t="s">
        <v>541</v>
      </c>
      <c r="E392" s="87">
        <v>0.45</v>
      </c>
      <c r="F392" s="36">
        <v>17</v>
      </c>
      <c r="G392" s="87">
        <f t="shared" si="7"/>
        <v>7.65</v>
      </c>
      <c r="H392" s="87"/>
    </row>
    <row r="393" spans="1:8" ht="15">
      <c r="A393" s="36">
        <v>41204</v>
      </c>
      <c r="B393" s="37" t="s">
        <v>275</v>
      </c>
      <c r="C393" s="36" t="s">
        <v>553</v>
      </c>
      <c r="D393" s="36" t="s">
        <v>541</v>
      </c>
      <c r="E393" s="87">
        <v>0.075</v>
      </c>
      <c r="F393" s="36">
        <v>17</v>
      </c>
      <c r="G393" s="87">
        <f t="shared" si="7"/>
        <v>1.275</v>
      </c>
      <c r="H393" s="87"/>
    </row>
    <row r="394" spans="1:8" ht="15">
      <c r="A394" s="36">
        <v>41205</v>
      </c>
      <c r="B394" s="37" t="s">
        <v>336</v>
      </c>
      <c r="C394" s="36" t="s">
        <v>554</v>
      </c>
      <c r="D394" s="36" t="s">
        <v>541</v>
      </c>
      <c r="E394" s="87">
        <v>0.075</v>
      </c>
      <c r="F394" s="36">
        <v>0</v>
      </c>
      <c r="G394" s="87">
        <f t="shared" si="7"/>
        <v>0</v>
      </c>
      <c r="H394" s="87"/>
    </row>
    <row r="395" spans="1:8" ht="15">
      <c r="A395" s="36">
        <v>41206</v>
      </c>
      <c r="B395" s="37" t="s">
        <v>386</v>
      </c>
      <c r="C395" s="36" t="s">
        <v>555</v>
      </c>
      <c r="D395" s="36" t="s">
        <v>541</v>
      </c>
      <c r="E395" s="87">
        <v>0.4</v>
      </c>
      <c r="F395" s="36">
        <v>0</v>
      </c>
      <c r="G395" s="87">
        <f t="shared" si="7"/>
        <v>0</v>
      </c>
      <c r="H395" s="87"/>
    </row>
    <row r="396" spans="1:8" ht="15">
      <c r="A396" s="36">
        <v>41207</v>
      </c>
      <c r="B396" s="37" t="s">
        <v>388</v>
      </c>
      <c r="C396" s="36" t="s">
        <v>556</v>
      </c>
      <c r="D396" s="36" t="s">
        <v>541</v>
      </c>
      <c r="E396" s="87">
        <v>0.3</v>
      </c>
      <c r="F396" s="36">
        <v>17</v>
      </c>
      <c r="G396" s="87">
        <f t="shared" si="7"/>
        <v>5.1</v>
      </c>
      <c r="H396" s="87"/>
    </row>
    <row r="397" spans="1:8" ht="15">
      <c r="A397" s="36">
        <v>41208</v>
      </c>
      <c r="B397" s="37" t="s">
        <v>390</v>
      </c>
      <c r="C397" s="36" t="s">
        <v>557</v>
      </c>
      <c r="D397" s="36" t="s">
        <v>541</v>
      </c>
      <c r="E397" s="87">
        <v>0.12</v>
      </c>
      <c r="F397" s="36">
        <v>0</v>
      </c>
      <c r="G397" s="87">
        <f t="shared" si="7"/>
        <v>0</v>
      </c>
      <c r="H397" s="87"/>
    </row>
    <row r="398" spans="1:8" ht="15">
      <c r="A398" s="36">
        <v>41209</v>
      </c>
      <c r="B398" s="37" t="s">
        <v>392</v>
      </c>
      <c r="C398" s="36" t="s">
        <v>558</v>
      </c>
      <c r="D398" s="36" t="s">
        <v>541</v>
      </c>
      <c r="E398" s="87">
        <v>0.035</v>
      </c>
      <c r="F398" s="36">
        <v>85</v>
      </c>
      <c r="G398" s="87">
        <f t="shared" si="7"/>
        <v>2.975</v>
      </c>
      <c r="H398" s="87"/>
    </row>
    <row r="399" spans="1:8" ht="15">
      <c r="A399" s="36">
        <v>41210</v>
      </c>
      <c r="B399" s="37" t="s">
        <v>559</v>
      </c>
      <c r="C399" s="36" t="s">
        <v>560</v>
      </c>
      <c r="D399" s="36" t="s">
        <v>541</v>
      </c>
      <c r="E399" s="87">
        <v>2</v>
      </c>
      <c r="F399" s="36">
        <v>0</v>
      </c>
      <c r="G399" s="87">
        <f t="shared" si="7"/>
        <v>0</v>
      </c>
      <c r="H399" s="87"/>
    </row>
    <row r="400" spans="1:8" ht="15">
      <c r="A400" s="36">
        <v>41211</v>
      </c>
      <c r="B400" s="37" t="s">
        <v>561</v>
      </c>
      <c r="C400" s="36" t="s">
        <v>562</v>
      </c>
      <c r="D400" s="36" t="s">
        <v>541</v>
      </c>
      <c r="E400" s="87">
        <v>0.4</v>
      </c>
      <c r="F400" s="36">
        <v>34</v>
      </c>
      <c r="G400" s="87">
        <f t="shared" si="7"/>
        <v>13.600000000000001</v>
      </c>
      <c r="H400" s="87"/>
    </row>
    <row r="401" spans="1:8" ht="15">
      <c r="A401" s="36">
        <v>41212</v>
      </c>
      <c r="B401" s="37" t="s">
        <v>563</v>
      </c>
      <c r="C401" s="36" t="s">
        <v>564</v>
      </c>
      <c r="D401" s="36" t="s">
        <v>541</v>
      </c>
      <c r="E401" s="87">
        <v>0.075</v>
      </c>
      <c r="F401" s="36">
        <v>17</v>
      </c>
      <c r="G401" s="87">
        <f t="shared" si="7"/>
        <v>1.275</v>
      </c>
      <c r="H401" s="87"/>
    </row>
    <row r="402" spans="1:8" ht="15">
      <c r="A402" s="36">
        <v>41213</v>
      </c>
      <c r="B402" s="37" t="s">
        <v>565</v>
      </c>
      <c r="C402" s="36" t="s">
        <v>566</v>
      </c>
      <c r="D402" s="36" t="s">
        <v>162</v>
      </c>
      <c r="E402" s="87">
        <v>0.2</v>
      </c>
      <c r="F402" s="36">
        <v>0</v>
      </c>
      <c r="G402" s="87">
        <f t="shared" si="7"/>
        <v>0</v>
      </c>
      <c r="H402" s="87"/>
    </row>
    <row r="403" spans="1:8" ht="15">
      <c r="A403" s="36">
        <v>41214</v>
      </c>
      <c r="B403" s="37" t="s">
        <v>567</v>
      </c>
      <c r="C403" s="36" t="s">
        <v>568</v>
      </c>
      <c r="D403" s="36" t="s">
        <v>162</v>
      </c>
      <c r="E403" s="87">
        <v>0.15</v>
      </c>
      <c r="F403" s="36">
        <v>17</v>
      </c>
      <c r="G403" s="87">
        <f t="shared" si="7"/>
        <v>2.55</v>
      </c>
      <c r="H403" s="87"/>
    </row>
    <row r="404" spans="1:8" ht="15">
      <c r="A404" s="36">
        <v>41215</v>
      </c>
      <c r="B404" s="37" t="s">
        <v>569</v>
      </c>
      <c r="C404" s="36" t="s">
        <v>570</v>
      </c>
      <c r="D404" s="36" t="s">
        <v>541</v>
      </c>
      <c r="E404" s="87">
        <v>0.75</v>
      </c>
      <c r="F404" s="36">
        <v>17</v>
      </c>
      <c r="G404" s="87">
        <f t="shared" si="7"/>
        <v>12.75</v>
      </c>
      <c r="H404" s="87"/>
    </row>
    <row r="405" spans="1:8" ht="15">
      <c r="A405" s="36">
        <v>41216</v>
      </c>
      <c r="B405" s="37" t="s">
        <v>571</v>
      </c>
      <c r="C405" s="36" t="s">
        <v>572</v>
      </c>
      <c r="D405" s="36" t="s">
        <v>162</v>
      </c>
      <c r="E405" s="87">
        <v>0.02</v>
      </c>
      <c r="F405" s="36">
        <v>0</v>
      </c>
      <c r="G405" s="87">
        <f t="shared" si="7"/>
        <v>0</v>
      </c>
      <c r="H405" s="87"/>
    </row>
    <row r="406" spans="1:8" ht="15">
      <c r="A406" s="36">
        <v>41217</v>
      </c>
      <c r="B406" s="37" t="s">
        <v>573</v>
      </c>
      <c r="C406" s="36" t="s">
        <v>574</v>
      </c>
      <c r="D406" s="36" t="s">
        <v>162</v>
      </c>
      <c r="E406" s="87">
        <v>0.35</v>
      </c>
      <c r="F406" s="36">
        <v>0</v>
      </c>
      <c r="G406" s="87">
        <f t="shared" si="7"/>
        <v>0</v>
      </c>
      <c r="H406" s="87"/>
    </row>
    <row r="407" spans="1:8" ht="15">
      <c r="A407" s="36">
        <v>41218</v>
      </c>
      <c r="B407" s="37" t="s">
        <v>575</v>
      </c>
      <c r="C407" s="36" t="s">
        <v>576</v>
      </c>
      <c r="D407" s="36" t="s">
        <v>162</v>
      </c>
      <c r="E407" s="87">
        <v>0.075</v>
      </c>
      <c r="F407" s="36">
        <v>17</v>
      </c>
      <c r="G407" s="87">
        <f t="shared" si="7"/>
        <v>1.275</v>
      </c>
      <c r="H407" s="87"/>
    </row>
    <row r="408" spans="1:8" ht="15">
      <c r="A408" s="36">
        <v>41219</v>
      </c>
      <c r="B408" s="37" t="s">
        <v>577</v>
      </c>
      <c r="C408" s="36" t="s">
        <v>578</v>
      </c>
      <c r="D408" s="36" t="s">
        <v>162</v>
      </c>
      <c r="E408" s="87">
        <v>0.1</v>
      </c>
      <c r="F408" s="36">
        <v>0</v>
      </c>
      <c r="G408" s="87">
        <f t="shared" si="7"/>
        <v>0</v>
      </c>
      <c r="H408" s="87"/>
    </row>
    <row r="409" spans="1:8" ht="15">
      <c r="A409" s="36">
        <v>41220</v>
      </c>
      <c r="B409" s="37" t="s">
        <v>579</v>
      </c>
      <c r="C409" s="36" t="s">
        <v>580</v>
      </c>
      <c r="D409" s="36" t="s">
        <v>162</v>
      </c>
      <c r="E409" s="87">
        <v>0.25</v>
      </c>
      <c r="F409" s="36">
        <v>0</v>
      </c>
      <c r="G409" s="87">
        <f t="shared" si="7"/>
        <v>0</v>
      </c>
      <c r="H409" s="87"/>
    </row>
    <row r="410" spans="1:8" ht="15">
      <c r="A410" s="36">
        <v>41221</v>
      </c>
      <c r="B410" s="37" t="s">
        <v>581</v>
      </c>
      <c r="C410" s="36" t="s">
        <v>582</v>
      </c>
      <c r="D410" s="36" t="s">
        <v>162</v>
      </c>
      <c r="E410" s="87">
        <v>0.65</v>
      </c>
      <c r="F410" s="36">
        <v>0</v>
      </c>
      <c r="G410" s="87">
        <f t="shared" si="7"/>
        <v>0</v>
      </c>
      <c r="H410" s="87"/>
    </row>
    <row r="411" spans="1:8" ht="15">
      <c r="A411" s="36">
        <v>41222</v>
      </c>
      <c r="B411" s="37" t="s">
        <v>583</v>
      </c>
      <c r="C411" s="36" t="s">
        <v>584</v>
      </c>
      <c r="D411" s="36" t="s">
        <v>541</v>
      </c>
      <c r="E411" s="87">
        <v>0.25</v>
      </c>
      <c r="F411" s="36">
        <v>17</v>
      </c>
      <c r="G411" s="87">
        <f t="shared" si="7"/>
        <v>4.25</v>
      </c>
      <c r="H411" s="87"/>
    </row>
    <row r="412" spans="1:8" ht="15">
      <c r="A412" s="36">
        <v>41223</v>
      </c>
      <c r="B412" s="37" t="s">
        <v>585</v>
      </c>
      <c r="C412" s="36" t="s">
        <v>586</v>
      </c>
      <c r="D412" s="36" t="s">
        <v>541</v>
      </c>
      <c r="E412" s="87">
        <v>1</v>
      </c>
      <c r="F412" s="36">
        <v>17</v>
      </c>
      <c r="G412" s="87">
        <f t="shared" si="7"/>
        <v>17</v>
      </c>
      <c r="H412" s="87"/>
    </row>
    <row r="413" spans="1:8" ht="15">
      <c r="A413" s="36">
        <v>41224</v>
      </c>
      <c r="B413" s="37" t="s">
        <v>587</v>
      </c>
      <c r="C413" s="36" t="s">
        <v>588</v>
      </c>
      <c r="D413" s="36" t="s">
        <v>541</v>
      </c>
      <c r="E413" s="87">
        <v>1</v>
      </c>
      <c r="F413" s="36">
        <v>0</v>
      </c>
      <c r="G413" s="87">
        <f t="shared" si="7"/>
        <v>0</v>
      </c>
      <c r="H413" s="87"/>
    </row>
    <row r="414" spans="1:8" ht="15">
      <c r="A414" s="78"/>
      <c r="B414" s="105"/>
      <c r="C414" s="92" t="s">
        <v>589</v>
      </c>
      <c r="D414" s="92"/>
      <c r="E414" s="107"/>
      <c r="F414" s="92"/>
      <c r="G414" s="107">
        <f>SUM(G390:G413)</f>
        <v>124.10000000000001</v>
      </c>
      <c r="H414" s="107"/>
    </row>
    <row r="415" spans="1:8" ht="15">
      <c r="A415" s="36">
        <v>41300</v>
      </c>
      <c r="B415" s="37" t="s">
        <v>186</v>
      </c>
      <c r="C415" s="36" t="s">
        <v>662</v>
      </c>
      <c r="D415" s="36"/>
      <c r="E415" s="87"/>
      <c r="F415" s="36"/>
      <c r="G415" s="87">
        <f>G423</f>
        <v>5.1</v>
      </c>
      <c r="H415" s="87"/>
    </row>
    <row r="416" spans="1:8" ht="15">
      <c r="A416" s="36"/>
      <c r="B416" s="37" t="s">
        <v>663</v>
      </c>
      <c r="C416" s="36" t="s">
        <v>664</v>
      </c>
      <c r="D416" s="36"/>
      <c r="E416" s="87"/>
      <c r="F416" s="36"/>
      <c r="G416" s="87">
        <f>E416*F416</f>
        <v>0</v>
      </c>
      <c r="H416" s="87"/>
    </row>
    <row r="417" spans="1:8" ht="15">
      <c r="A417" s="112">
        <v>41320</v>
      </c>
      <c r="B417" s="37" t="s">
        <v>665</v>
      </c>
      <c r="C417" s="36" t="s">
        <v>193</v>
      </c>
      <c r="D417" s="36"/>
      <c r="E417" s="87"/>
      <c r="F417" s="36"/>
      <c r="G417" s="87">
        <f>G420</f>
        <v>5.1</v>
      </c>
      <c r="H417" s="87"/>
    </row>
    <row r="418" spans="1:8" ht="15">
      <c r="A418" s="36"/>
      <c r="B418" s="37"/>
      <c r="C418" s="36" t="s">
        <v>599</v>
      </c>
      <c r="D418" s="36" t="s">
        <v>383</v>
      </c>
      <c r="E418" s="87">
        <v>0.3</v>
      </c>
      <c r="F418" s="36">
        <v>17</v>
      </c>
      <c r="G418" s="87">
        <f>E418*F418</f>
        <v>5.1</v>
      </c>
      <c r="H418" s="87"/>
    </row>
    <row r="419" spans="1:8" ht="15">
      <c r="A419" s="36"/>
      <c r="B419" s="37"/>
      <c r="C419" s="36" t="s">
        <v>600</v>
      </c>
      <c r="D419" s="36" t="s">
        <v>383</v>
      </c>
      <c r="E419" s="87">
        <v>1</v>
      </c>
      <c r="F419" s="36">
        <v>0</v>
      </c>
      <c r="G419" s="87">
        <f>E419*F419</f>
        <v>0</v>
      </c>
      <c r="H419" s="87"/>
    </row>
    <row r="420" spans="1:8" ht="15">
      <c r="A420" s="78"/>
      <c r="B420" s="108"/>
      <c r="C420" s="109" t="s">
        <v>666</v>
      </c>
      <c r="D420" s="109" t="s">
        <v>269</v>
      </c>
      <c r="E420" s="110" t="s">
        <v>269</v>
      </c>
      <c r="F420" s="109"/>
      <c r="G420" s="110">
        <f>SUM(G418:G419)</f>
        <v>5.1</v>
      </c>
      <c r="H420" s="110"/>
    </row>
    <row r="421" spans="1:8" ht="15">
      <c r="A421" s="36">
        <v>41330</v>
      </c>
      <c r="B421" s="37" t="s">
        <v>667</v>
      </c>
      <c r="C421" s="36" t="s">
        <v>668</v>
      </c>
      <c r="D421" s="36" t="s">
        <v>35</v>
      </c>
      <c r="E421" s="87">
        <v>0.025</v>
      </c>
      <c r="F421" s="36">
        <v>0</v>
      </c>
      <c r="G421" s="87">
        <f>F421*E421</f>
        <v>0</v>
      </c>
      <c r="H421" s="87"/>
    </row>
    <row r="422" spans="1:8" ht="15">
      <c r="A422" s="78"/>
      <c r="B422" s="108"/>
      <c r="C422" s="109" t="s">
        <v>669</v>
      </c>
      <c r="D422" s="109"/>
      <c r="E422" s="110"/>
      <c r="F422" s="109"/>
      <c r="G422" s="110">
        <f>G421</f>
        <v>0</v>
      </c>
      <c r="H422" s="110"/>
    </row>
    <row r="423" spans="1:8" ht="15">
      <c r="A423" s="78"/>
      <c r="B423" s="105"/>
      <c r="C423" s="92" t="s">
        <v>608</v>
      </c>
      <c r="D423" s="92" t="s">
        <v>269</v>
      </c>
      <c r="E423" s="107" t="s">
        <v>269</v>
      </c>
      <c r="F423" s="92"/>
      <c r="G423" s="107">
        <f>G420+G422</f>
        <v>5.1</v>
      </c>
      <c r="H423" s="107"/>
    </row>
    <row r="424" spans="1:8" ht="15">
      <c r="A424" s="88">
        <v>41400</v>
      </c>
      <c r="B424" s="114" t="s">
        <v>199</v>
      </c>
      <c r="C424" s="88" t="s">
        <v>200</v>
      </c>
      <c r="D424" s="88"/>
      <c r="E424" s="115"/>
      <c r="F424" s="88"/>
      <c r="G424" s="120">
        <f>G425+G435+G440+G448</f>
        <v>285.522</v>
      </c>
      <c r="H424" s="120"/>
    </row>
    <row r="425" spans="1:8" ht="15">
      <c r="A425" s="36">
        <v>41410</v>
      </c>
      <c r="B425" s="37" t="s">
        <v>201</v>
      </c>
      <c r="C425" s="57" t="s">
        <v>670</v>
      </c>
      <c r="D425" s="36"/>
      <c r="E425" s="87"/>
      <c r="F425" s="36"/>
      <c r="G425" s="76">
        <f>G434</f>
        <v>197</v>
      </c>
      <c r="H425" s="76"/>
    </row>
    <row r="426" spans="1:8" ht="15">
      <c r="A426" s="36"/>
      <c r="B426" s="37" t="s">
        <v>354</v>
      </c>
      <c r="C426" s="36" t="s">
        <v>671</v>
      </c>
      <c r="D426" s="36" t="s">
        <v>32</v>
      </c>
      <c r="E426" s="87">
        <v>0.6</v>
      </c>
      <c r="F426" s="36">
        <v>85</v>
      </c>
      <c r="G426" s="87">
        <f>E426*F426</f>
        <v>51</v>
      </c>
      <c r="H426" s="87"/>
    </row>
    <row r="427" spans="1:8" ht="15">
      <c r="A427" s="36"/>
      <c r="B427" s="37" t="s">
        <v>356</v>
      </c>
      <c r="C427" s="36" t="s">
        <v>672</v>
      </c>
      <c r="D427" s="36" t="s">
        <v>32</v>
      </c>
      <c r="E427" s="87">
        <v>0.6</v>
      </c>
      <c r="F427" s="36">
        <v>25</v>
      </c>
      <c r="G427" s="87">
        <f aca="true" t="shared" si="8" ref="G427:G433">E427*F427</f>
        <v>15</v>
      </c>
      <c r="H427" s="87"/>
    </row>
    <row r="428" spans="1:8" ht="15">
      <c r="A428" s="36"/>
      <c r="B428" s="37" t="s">
        <v>358</v>
      </c>
      <c r="C428" s="36" t="s">
        <v>673</v>
      </c>
      <c r="D428" s="36" t="s">
        <v>32</v>
      </c>
      <c r="E428" s="87">
        <v>0.6</v>
      </c>
      <c r="F428" s="36">
        <v>85</v>
      </c>
      <c r="G428" s="87">
        <f t="shared" si="8"/>
        <v>51</v>
      </c>
      <c r="H428" s="87"/>
    </row>
    <row r="429" spans="1:8" ht="15">
      <c r="A429" s="36"/>
      <c r="B429" s="37" t="s">
        <v>361</v>
      </c>
      <c r="C429" s="36" t="s">
        <v>674</v>
      </c>
      <c r="D429" s="36" t="s">
        <v>32</v>
      </c>
      <c r="E429" s="87">
        <v>0.3</v>
      </c>
      <c r="F429" s="36">
        <v>30</v>
      </c>
      <c r="G429" s="87">
        <f t="shared" si="8"/>
        <v>9</v>
      </c>
      <c r="H429" s="87"/>
    </row>
    <row r="430" spans="1:8" ht="15">
      <c r="A430" s="36"/>
      <c r="B430" s="37" t="s">
        <v>363</v>
      </c>
      <c r="C430" s="36" t="s">
        <v>675</v>
      </c>
      <c r="D430" s="36" t="s">
        <v>32</v>
      </c>
      <c r="E430" s="87">
        <v>0.3</v>
      </c>
      <c r="F430" s="36">
        <v>50</v>
      </c>
      <c r="G430" s="87">
        <f t="shared" si="8"/>
        <v>15</v>
      </c>
      <c r="H430" s="87"/>
    </row>
    <row r="431" spans="1:8" ht="15">
      <c r="A431" s="36"/>
      <c r="B431" s="37" t="s">
        <v>365</v>
      </c>
      <c r="C431" s="36" t="s">
        <v>676</v>
      </c>
      <c r="D431" s="36" t="s">
        <v>32</v>
      </c>
      <c r="E431" s="87">
        <v>0.3</v>
      </c>
      <c r="F431" s="36">
        <v>45</v>
      </c>
      <c r="G431" s="87">
        <f t="shared" si="8"/>
        <v>13.5</v>
      </c>
      <c r="H431" s="87"/>
    </row>
    <row r="432" spans="1:8" ht="15">
      <c r="A432" s="36"/>
      <c r="B432" s="37" t="s">
        <v>367</v>
      </c>
      <c r="C432" s="36" t="s">
        <v>677</v>
      </c>
      <c r="D432" s="36" t="s">
        <v>32</v>
      </c>
      <c r="E432" s="87">
        <v>0.3</v>
      </c>
      <c r="F432" s="36">
        <v>85</v>
      </c>
      <c r="G432" s="87">
        <f t="shared" si="8"/>
        <v>25.5</v>
      </c>
      <c r="H432" s="87"/>
    </row>
    <row r="433" spans="1:8" ht="15">
      <c r="A433" s="36"/>
      <c r="B433" s="37" t="s">
        <v>616</v>
      </c>
      <c r="C433" s="36" t="s">
        <v>678</v>
      </c>
      <c r="D433" s="36" t="s">
        <v>32</v>
      </c>
      <c r="E433" s="87">
        <v>0.2</v>
      </c>
      <c r="F433" s="36">
        <v>85</v>
      </c>
      <c r="G433" s="87">
        <f t="shared" si="8"/>
        <v>17</v>
      </c>
      <c r="H433" s="87"/>
    </row>
    <row r="434" spans="1:8" ht="15">
      <c r="A434" s="78"/>
      <c r="B434" s="108"/>
      <c r="C434" s="109" t="s">
        <v>679</v>
      </c>
      <c r="D434" s="109"/>
      <c r="E434" s="110"/>
      <c r="F434" s="109"/>
      <c r="G434" s="110">
        <f>SUM(G426:G433)</f>
        <v>197</v>
      </c>
      <c r="H434" s="110"/>
    </row>
    <row r="435" spans="1:8" ht="15">
      <c r="A435" s="36">
        <v>41420</v>
      </c>
      <c r="B435" s="37" t="s">
        <v>205</v>
      </c>
      <c r="C435" s="57" t="s">
        <v>680</v>
      </c>
      <c r="D435" s="36"/>
      <c r="E435" s="87"/>
      <c r="F435" s="36"/>
      <c r="G435" s="87">
        <f>G439</f>
        <v>34.05</v>
      </c>
      <c r="H435" s="87"/>
    </row>
    <row r="436" spans="1:8" ht="15">
      <c r="A436" s="36"/>
      <c r="B436" s="37" t="s">
        <v>354</v>
      </c>
      <c r="C436" s="36" t="s">
        <v>638</v>
      </c>
      <c r="D436" s="36" t="s">
        <v>32</v>
      </c>
      <c r="E436" s="87">
        <v>0.25</v>
      </c>
      <c r="F436" s="36">
        <v>85</v>
      </c>
      <c r="G436" s="87">
        <f>E436*F436</f>
        <v>21.25</v>
      </c>
      <c r="H436" s="87"/>
    </row>
    <row r="437" spans="1:8" ht="15">
      <c r="A437" s="36"/>
      <c r="B437" s="37" t="s">
        <v>356</v>
      </c>
      <c r="C437" s="36" t="s">
        <v>681</v>
      </c>
      <c r="D437" s="36" t="s">
        <v>32</v>
      </c>
      <c r="E437" s="87">
        <v>0.1</v>
      </c>
      <c r="F437" s="36">
        <v>85</v>
      </c>
      <c r="G437" s="87">
        <f>E437*F437</f>
        <v>8.5</v>
      </c>
      <c r="H437" s="87"/>
    </row>
    <row r="438" spans="1:8" ht="15">
      <c r="A438" s="36"/>
      <c r="B438" s="37" t="s">
        <v>358</v>
      </c>
      <c r="C438" s="36" t="s">
        <v>640</v>
      </c>
      <c r="D438" s="36" t="s">
        <v>32</v>
      </c>
      <c r="E438" s="87">
        <v>0.215</v>
      </c>
      <c r="F438" s="36">
        <v>20</v>
      </c>
      <c r="G438" s="87">
        <f>E438*F438</f>
        <v>4.3</v>
      </c>
      <c r="H438" s="87"/>
    </row>
    <row r="439" spans="1:8" ht="15">
      <c r="A439" s="78"/>
      <c r="B439" s="108"/>
      <c r="C439" s="109" t="s">
        <v>682</v>
      </c>
      <c r="D439" s="109"/>
      <c r="E439" s="110"/>
      <c r="F439" s="109"/>
      <c r="G439" s="110">
        <f>SUM(G436:G438)</f>
        <v>34.05</v>
      </c>
      <c r="H439" s="110"/>
    </row>
    <row r="440" spans="1:8" ht="15">
      <c r="A440" s="78">
        <v>41410</v>
      </c>
      <c r="B440" s="121" t="s">
        <v>201</v>
      </c>
      <c r="C440" s="57" t="s">
        <v>683</v>
      </c>
      <c r="D440" s="98"/>
      <c r="E440" s="122"/>
      <c r="F440" s="98"/>
      <c r="G440" s="123">
        <f>G447</f>
        <v>30.272000000000002</v>
      </c>
      <c r="H440" s="123"/>
    </row>
    <row r="441" spans="1:8" ht="15">
      <c r="A441" s="36"/>
      <c r="B441" s="37" t="s">
        <v>354</v>
      </c>
      <c r="C441" s="36" t="s">
        <v>684</v>
      </c>
      <c r="D441" s="36" t="s">
        <v>32</v>
      </c>
      <c r="E441" s="87">
        <v>0.2</v>
      </c>
      <c r="F441" s="36">
        <v>68</v>
      </c>
      <c r="G441" s="87">
        <f>E441*F441</f>
        <v>13.600000000000001</v>
      </c>
      <c r="H441" s="87"/>
    </row>
    <row r="442" spans="1:8" ht="15">
      <c r="A442" s="36"/>
      <c r="B442" s="37" t="s">
        <v>356</v>
      </c>
      <c r="C442" s="36" t="s">
        <v>685</v>
      </c>
      <c r="D442" s="36" t="s">
        <v>32</v>
      </c>
      <c r="E442" s="87">
        <v>0.093</v>
      </c>
      <c r="F442" s="36">
        <v>48</v>
      </c>
      <c r="G442" s="87">
        <f>E442*F442</f>
        <v>4.464</v>
      </c>
      <c r="H442" s="87"/>
    </row>
    <row r="443" spans="1:8" ht="15">
      <c r="A443" s="36"/>
      <c r="B443" s="37" t="s">
        <v>358</v>
      </c>
      <c r="C443" s="36" t="s">
        <v>686</v>
      </c>
      <c r="D443" s="36" t="s">
        <v>32</v>
      </c>
      <c r="E443" s="87">
        <v>0.052</v>
      </c>
      <c r="F443" s="36">
        <v>4</v>
      </c>
      <c r="G443" s="87">
        <f>E443*F443</f>
        <v>0.208</v>
      </c>
      <c r="H443" s="87"/>
    </row>
    <row r="444" spans="1:8" ht="15">
      <c r="A444" s="36"/>
      <c r="B444" s="37" t="s">
        <v>361</v>
      </c>
      <c r="C444" s="36" t="s">
        <v>687</v>
      </c>
      <c r="D444" s="36" t="s">
        <v>32</v>
      </c>
      <c r="E444" s="87">
        <v>0.052</v>
      </c>
      <c r="F444" s="36">
        <v>32</v>
      </c>
      <c r="G444" s="87">
        <f>E444*F444</f>
        <v>1.664</v>
      </c>
      <c r="H444" s="87"/>
    </row>
    <row r="445" spans="1:8" ht="15">
      <c r="A445" s="36"/>
      <c r="B445" s="37" t="s">
        <v>363</v>
      </c>
      <c r="C445" s="36" t="s">
        <v>688</v>
      </c>
      <c r="D445" s="36" t="s">
        <v>32</v>
      </c>
      <c r="E445" s="87">
        <v>0.1</v>
      </c>
      <c r="F445" s="36">
        <v>68</v>
      </c>
      <c r="G445" s="87">
        <f>E445*F445</f>
        <v>6.800000000000001</v>
      </c>
      <c r="H445" s="87"/>
    </row>
    <row r="446" spans="1:8" ht="15">
      <c r="A446" s="36"/>
      <c r="B446" s="37" t="s">
        <v>365</v>
      </c>
      <c r="C446" s="36" t="s">
        <v>689</v>
      </c>
      <c r="D446" s="36" t="s">
        <v>32</v>
      </c>
      <c r="E446" s="87">
        <v>0.052</v>
      </c>
      <c r="F446" s="36">
        <v>68</v>
      </c>
      <c r="G446" s="87">
        <f>E446*F446</f>
        <v>3.536</v>
      </c>
      <c r="H446" s="87"/>
    </row>
    <row r="447" spans="1:8" ht="15">
      <c r="A447" s="78"/>
      <c r="B447" s="108"/>
      <c r="C447" s="109" t="s">
        <v>690</v>
      </c>
      <c r="D447" s="109"/>
      <c r="E447" s="110"/>
      <c r="F447" s="109"/>
      <c r="G447" s="110">
        <f>SUM(G441:G446)</f>
        <v>30.272000000000002</v>
      </c>
      <c r="H447" s="110"/>
    </row>
    <row r="448" spans="1:8" ht="15">
      <c r="A448" s="36">
        <v>41420</v>
      </c>
      <c r="B448" s="37" t="s">
        <v>205</v>
      </c>
      <c r="C448" s="57" t="s">
        <v>206</v>
      </c>
      <c r="D448" s="36"/>
      <c r="E448" s="87"/>
      <c r="F448" s="36"/>
      <c r="G448" s="76">
        <f>G452</f>
        <v>24.2</v>
      </c>
      <c r="H448" s="76"/>
    </row>
    <row r="449" spans="1:8" ht="15">
      <c r="A449" s="36"/>
      <c r="B449" s="37" t="s">
        <v>354</v>
      </c>
      <c r="C449" s="36" t="s">
        <v>638</v>
      </c>
      <c r="D449" s="36" t="s">
        <v>32</v>
      </c>
      <c r="E449" s="87">
        <v>0.294</v>
      </c>
      <c r="F449" s="36">
        <v>68</v>
      </c>
      <c r="G449" s="87">
        <v>20</v>
      </c>
      <c r="H449" s="87"/>
    </row>
    <row r="450" spans="1:8" ht="15">
      <c r="A450" s="36"/>
      <c r="B450" s="37" t="s">
        <v>356</v>
      </c>
      <c r="C450" s="36" t="s">
        <v>681</v>
      </c>
      <c r="D450" s="36" t="s">
        <v>32</v>
      </c>
      <c r="E450" s="87">
        <v>0.1</v>
      </c>
      <c r="F450" s="36">
        <v>0</v>
      </c>
      <c r="G450" s="87">
        <f>E450*F450</f>
        <v>0</v>
      </c>
      <c r="H450" s="87"/>
    </row>
    <row r="451" spans="1:8" ht="15">
      <c r="A451" s="36"/>
      <c r="B451" s="37" t="s">
        <v>358</v>
      </c>
      <c r="C451" s="36" t="s">
        <v>640</v>
      </c>
      <c r="D451" s="36" t="s">
        <v>32</v>
      </c>
      <c r="E451" s="87">
        <v>0.21</v>
      </c>
      <c r="F451" s="36">
        <v>42</v>
      </c>
      <c r="G451" s="87">
        <v>4.2</v>
      </c>
      <c r="H451" s="87"/>
    </row>
    <row r="452" spans="1:8" ht="15">
      <c r="A452" s="78"/>
      <c r="B452" s="108"/>
      <c r="C452" s="109" t="s">
        <v>691</v>
      </c>
      <c r="D452" s="109"/>
      <c r="E452" s="110"/>
      <c r="F452" s="109"/>
      <c r="G452" s="110">
        <f>SUM(G449:G451)</f>
        <v>24.2</v>
      </c>
      <c r="H452" s="110"/>
    </row>
    <row r="453" spans="1:8" ht="15">
      <c r="A453" s="78"/>
      <c r="B453" s="105"/>
      <c r="C453" s="90" t="s">
        <v>829</v>
      </c>
      <c r="D453" s="105"/>
      <c r="E453" s="105"/>
      <c r="F453" s="105"/>
      <c r="G453" s="107">
        <v>240.736</v>
      </c>
      <c r="H453" s="105"/>
    </row>
    <row r="454" spans="1:8" ht="15">
      <c r="A454" s="119">
        <v>41500</v>
      </c>
      <c r="B454" s="37" t="s">
        <v>208</v>
      </c>
      <c r="C454" s="36" t="s">
        <v>209</v>
      </c>
      <c r="D454" s="36"/>
      <c r="E454" s="87"/>
      <c r="F454" s="36"/>
      <c r="G454" s="87">
        <f>G471</f>
        <v>26.009999999999998</v>
      </c>
      <c r="H454" s="87"/>
    </row>
    <row r="455" spans="1:8" ht="15">
      <c r="A455" s="36">
        <v>41501</v>
      </c>
      <c r="B455" s="37" t="s">
        <v>270</v>
      </c>
      <c r="C455" s="36" t="s">
        <v>644</v>
      </c>
      <c r="D455" s="36" t="s">
        <v>82</v>
      </c>
      <c r="E455" s="87">
        <v>0.1</v>
      </c>
      <c r="F455" s="36">
        <v>17</v>
      </c>
      <c r="G455" s="87">
        <f aca="true" t="shared" si="9" ref="G455:G462">E455*F455</f>
        <v>1.7000000000000002</v>
      </c>
      <c r="H455" s="87"/>
    </row>
    <row r="456" spans="1:8" ht="15">
      <c r="A456" s="119">
        <v>41502</v>
      </c>
      <c r="B456" s="37" t="s">
        <v>272</v>
      </c>
      <c r="C456" s="36" t="s">
        <v>645</v>
      </c>
      <c r="D456" s="36" t="s">
        <v>82</v>
      </c>
      <c r="E456" s="87">
        <v>0.05</v>
      </c>
      <c r="F456" s="36">
        <v>17</v>
      </c>
      <c r="G456" s="87">
        <f t="shared" si="9"/>
        <v>0.8500000000000001</v>
      </c>
      <c r="H456" s="87"/>
    </row>
    <row r="457" spans="1:8" ht="15">
      <c r="A457" s="36">
        <v>41503</v>
      </c>
      <c r="B457" s="37" t="s">
        <v>279</v>
      </c>
      <c r="C457" s="36" t="s">
        <v>646</v>
      </c>
      <c r="D457" s="36" t="s">
        <v>82</v>
      </c>
      <c r="E457" s="87">
        <v>0.25</v>
      </c>
      <c r="F457" s="36">
        <v>0</v>
      </c>
      <c r="G457" s="87">
        <f t="shared" si="9"/>
        <v>0</v>
      </c>
      <c r="H457" s="87"/>
    </row>
    <row r="458" spans="1:8" ht="15">
      <c r="A458" s="119">
        <v>41504</v>
      </c>
      <c r="B458" s="37" t="s">
        <v>275</v>
      </c>
      <c r="C458" s="36" t="s">
        <v>647</v>
      </c>
      <c r="D458" s="36" t="s">
        <v>32</v>
      </c>
      <c r="E458" s="124"/>
      <c r="F458" s="36"/>
      <c r="G458" s="87">
        <f t="shared" si="9"/>
        <v>0</v>
      </c>
      <c r="H458" s="87"/>
    </row>
    <row r="459" spans="1:8" ht="15">
      <c r="A459" s="36">
        <v>41505</v>
      </c>
      <c r="B459" s="37" t="s">
        <v>336</v>
      </c>
      <c r="C459" s="36" t="s">
        <v>648</v>
      </c>
      <c r="D459" s="36" t="s">
        <v>32</v>
      </c>
      <c r="E459" s="87">
        <v>0.03</v>
      </c>
      <c r="F459" s="36">
        <v>85</v>
      </c>
      <c r="G459" s="87">
        <f t="shared" si="9"/>
        <v>2.55</v>
      </c>
      <c r="H459" s="87"/>
    </row>
    <row r="460" spans="1:8" ht="15">
      <c r="A460" s="119">
        <v>41506</v>
      </c>
      <c r="B460" s="37" t="s">
        <v>386</v>
      </c>
      <c r="C460" s="36" t="s">
        <v>649</v>
      </c>
      <c r="D460" s="36" t="s">
        <v>32</v>
      </c>
      <c r="E460" s="87">
        <v>0.005</v>
      </c>
      <c r="F460" s="36">
        <v>85</v>
      </c>
      <c r="G460" s="87">
        <f t="shared" si="9"/>
        <v>0.425</v>
      </c>
      <c r="H460" s="87"/>
    </row>
    <row r="461" spans="1:8" ht="15">
      <c r="A461" s="36">
        <v>41507</v>
      </c>
      <c r="B461" s="37" t="s">
        <v>388</v>
      </c>
      <c r="C461" s="36" t="s">
        <v>650</v>
      </c>
      <c r="D461" s="36" t="s">
        <v>32</v>
      </c>
      <c r="E461" s="87">
        <v>0.1</v>
      </c>
      <c r="F461" s="36">
        <v>85</v>
      </c>
      <c r="G461" s="87">
        <f t="shared" si="9"/>
        <v>8.5</v>
      </c>
      <c r="H461" s="87"/>
    </row>
    <row r="462" spans="1:8" ht="15">
      <c r="A462" s="119">
        <v>41508</v>
      </c>
      <c r="B462" s="37" t="s">
        <v>390</v>
      </c>
      <c r="C462" s="36" t="s">
        <v>651</v>
      </c>
      <c r="D462" s="36" t="s">
        <v>32</v>
      </c>
      <c r="E462" s="87">
        <v>0.005</v>
      </c>
      <c r="F462" s="36">
        <v>85</v>
      </c>
      <c r="G462" s="87">
        <f t="shared" si="9"/>
        <v>0.425</v>
      </c>
      <c r="H462" s="87"/>
    </row>
    <row r="463" spans="1:8" ht="15">
      <c r="A463" s="36">
        <v>41509</v>
      </c>
      <c r="B463" s="37" t="s">
        <v>392</v>
      </c>
      <c r="C463" s="36" t="s">
        <v>652</v>
      </c>
      <c r="D463" s="36" t="s">
        <v>82</v>
      </c>
      <c r="E463" s="87">
        <v>0.055</v>
      </c>
      <c r="F463" s="36">
        <v>17</v>
      </c>
      <c r="G463" s="87">
        <f>E463*F463</f>
        <v>0.935</v>
      </c>
      <c r="H463" s="87"/>
    </row>
    <row r="464" spans="1:8" ht="15">
      <c r="A464" s="119">
        <v>41510</v>
      </c>
      <c r="B464" s="37" t="s">
        <v>559</v>
      </c>
      <c r="C464" s="36" t="s">
        <v>653</v>
      </c>
      <c r="D464" s="36" t="s">
        <v>82</v>
      </c>
      <c r="E464" s="124"/>
      <c r="F464" s="36"/>
      <c r="G464" s="87">
        <f>E464</f>
        <v>0</v>
      </c>
      <c r="H464" s="87"/>
    </row>
    <row r="465" spans="1:8" ht="15">
      <c r="A465" s="36">
        <v>41511</v>
      </c>
      <c r="B465" s="37" t="s">
        <v>561</v>
      </c>
      <c r="C465" s="36" t="s">
        <v>654</v>
      </c>
      <c r="D465" s="36" t="s">
        <v>32</v>
      </c>
      <c r="E465" s="87">
        <v>0.1</v>
      </c>
      <c r="F465" s="36">
        <v>0</v>
      </c>
      <c r="G465" s="87">
        <f>E465*F465</f>
        <v>0</v>
      </c>
      <c r="H465" s="87"/>
    </row>
    <row r="466" spans="1:8" ht="15">
      <c r="A466" s="119">
        <v>41512</v>
      </c>
      <c r="B466" s="37" t="s">
        <v>563</v>
      </c>
      <c r="C466" s="36" t="s">
        <v>655</v>
      </c>
      <c r="D466" s="36" t="s">
        <v>82</v>
      </c>
      <c r="E466" s="124"/>
      <c r="F466" s="36"/>
      <c r="G466" s="87">
        <f>E466</f>
        <v>0</v>
      </c>
      <c r="H466" s="87"/>
    </row>
    <row r="467" spans="1:8" ht="15">
      <c r="A467" s="36">
        <v>41513</v>
      </c>
      <c r="B467" s="37" t="s">
        <v>565</v>
      </c>
      <c r="C467" s="36" t="s">
        <v>656</v>
      </c>
      <c r="D467" s="36" t="s">
        <v>32</v>
      </c>
      <c r="E467" s="87">
        <v>0.1</v>
      </c>
      <c r="F467" s="36">
        <v>0</v>
      </c>
      <c r="G467" s="87">
        <f>E467*F467</f>
        <v>0</v>
      </c>
      <c r="H467" s="87"/>
    </row>
    <row r="468" spans="1:8" ht="15">
      <c r="A468" s="119">
        <v>41514</v>
      </c>
      <c r="B468" s="37" t="s">
        <v>567</v>
      </c>
      <c r="C468" s="36" t="s">
        <v>657</v>
      </c>
      <c r="D468" s="36" t="s">
        <v>546</v>
      </c>
      <c r="E468" s="87">
        <v>0.125</v>
      </c>
      <c r="F468" s="36">
        <v>85</v>
      </c>
      <c r="G468" s="87">
        <f>E468*F468</f>
        <v>10.625</v>
      </c>
      <c r="H468" s="87"/>
    </row>
    <row r="469" spans="1:8" ht="15">
      <c r="A469" s="36">
        <v>41515</v>
      </c>
      <c r="B469" s="37" t="s">
        <v>569</v>
      </c>
      <c r="C469" s="36" t="s">
        <v>658</v>
      </c>
      <c r="D469" s="36" t="s">
        <v>546</v>
      </c>
      <c r="E469" s="87">
        <v>0.25</v>
      </c>
      <c r="F469" s="36">
        <v>0</v>
      </c>
      <c r="G469" s="87">
        <f>E469*F469</f>
        <v>0</v>
      </c>
      <c r="H469" s="87"/>
    </row>
    <row r="470" spans="1:8" ht="15">
      <c r="A470" s="119">
        <v>41516</v>
      </c>
      <c r="B470" s="37" t="s">
        <v>571</v>
      </c>
      <c r="C470" s="36" t="s">
        <v>659</v>
      </c>
      <c r="D470" s="36" t="s">
        <v>546</v>
      </c>
      <c r="E470" s="87">
        <v>0.25</v>
      </c>
      <c r="F470" s="36">
        <v>0</v>
      </c>
      <c r="G470" s="87">
        <f>E470*F470</f>
        <v>0</v>
      </c>
      <c r="H470" s="87"/>
    </row>
    <row r="471" spans="1:8" ht="15">
      <c r="A471" s="78"/>
      <c r="B471" s="105"/>
      <c r="C471" s="92" t="s">
        <v>660</v>
      </c>
      <c r="D471" s="92"/>
      <c r="E471" s="107"/>
      <c r="F471" s="92"/>
      <c r="G471" s="107">
        <f>SUM(G455:G470)</f>
        <v>26.009999999999998</v>
      </c>
      <c r="H471" s="107"/>
    </row>
    <row r="472" spans="1:8" ht="15">
      <c r="A472" s="36">
        <v>41600</v>
      </c>
      <c r="B472" s="37" t="s">
        <v>225</v>
      </c>
      <c r="C472" s="36" t="s">
        <v>226</v>
      </c>
      <c r="D472" s="36"/>
      <c r="E472" s="87"/>
      <c r="F472" s="36"/>
      <c r="G472" s="87">
        <f>G476</f>
        <v>0</v>
      </c>
      <c r="H472" s="87"/>
    </row>
    <row r="473" spans="1:8" ht="15">
      <c r="A473" s="36"/>
      <c r="B473" s="37" t="s">
        <v>29</v>
      </c>
      <c r="C473" s="36" t="s">
        <v>692</v>
      </c>
      <c r="D473" s="36" t="s">
        <v>541</v>
      </c>
      <c r="E473" s="87">
        <v>12.15</v>
      </c>
      <c r="F473" s="88">
        <v>0</v>
      </c>
      <c r="G473" s="115">
        <f>E473*F473</f>
        <v>0</v>
      </c>
      <c r="H473" s="115"/>
    </row>
    <row r="474" spans="1:8" ht="15">
      <c r="A474" s="36"/>
      <c r="B474" s="37" t="s">
        <v>91</v>
      </c>
      <c r="C474" s="36" t="s">
        <v>693</v>
      </c>
      <c r="D474" s="36" t="s">
        <v>541</v>
      </c>
      <c r="E474" s="87">
        <v>10</v>
      </c>
      <c r="F474" s="88">
        <v>0</v>
      </c>
      <c r="G474" s="115">
        <f>E474*F474</f>
        <v>0</v>
      </c>
      <c r="H474" s="115"/>
    </row>
    <row r="475" spans="1:8" ht="15">
      <c r="A475" s="36"/>
      <c r="B475" s="37" t="s">
        <v>116</v>
      </c>
      <c r="C475" s="36" t="s">
        <v>694</v>
      </c>
      <c r="D475" s="36" t="s">
        <v>541</v>
      </c>
      <c r="E475" s="87">
        <v>16.2</v>
      </c>
      <c r="F475" s="88">
        <v>0</v>
      </c>
      <c r="G475" s="115">
        <f>E475*F475</f>
        <v>0</v>
      </c>
      <c r="H475" s="115"/>
    </row>
    <row r="476" spans="1:8" ht="15">
      <c r="A476" s="78"/>
      <c r="B476" s="105"/>
      <c r="C476" s="92" t="s">
        <v>226</v>
      </c>
      <c r="D476" s="92" t="s">
        <v>269</v>
      </c>
      <c r="E476" s="107" t="s">
        <v>269</v>
      </c>
      <c r="F476" s="92"/>
      <c r="G476" s="107">
        <f>SUM(G473:G475)</f>
        <v>0</v>
      </c>
      <c r="H476" s="107"/>
    </row>
    <row r="477" spans="1:8" ht="15">
      <c r="A477" s="78">
        <v>43000</v>
      </c>
      <c r="B477" s="83">
        <v>4.3</v>
      </c>
      <c r="C477" s="84" t="s">
        <v>695</v>
      </c>
      <c r="D477" s="85" t="s">
        <v>269</v>
      </c>
      <c r="E477" s="86"/>
      <c r="F477" s="85"/>
      <c r="G477" s="86">
        <f>G478+G482+G486+G491+G495+G501+G507</f>
        <v>19.2</v>
      </c>
      <c r="H477" s="86">
        <f>H478+H482+H486+H491+H495+H501+H507</f>
        <v>0.07059</v>
      </c>
    </row>
    <row r="478" spans="1:8" ht="15">
      <c r="A478" s="36">
        <v>43100</v>
      </c>
      <c r="B478" s="37">
        <v>1</v>
      </c>
      <c r="C478" s="36" t="s">
        <v>228</v>
      </c>
      <c r="D478" s="36"/>
      <c r="E478" s="87"/>
      <c r="F478" s="36"/>
      <c r="G478" s="87">
        <f>G481</f>
        <v>8.25</v>
      </c>
      <c r="H478" s="87"/>
    </row>
    <row r="479" spans="1:8" ht="15">
      <c r="A479" s="36"/>
      <c r="B479" s="37" t="s">
        <v>270</v>
      </c>
      <c r="C479" s="36" t="s">
        <v>696</v>
      </c>
      <c r="D479" s="36" t="s">
        <v>230</v>
      </c>
      <c r="E479" s="87">
        <v>4</v>
      </c>
      <c r="F479" s="36">
        <v>1</v>
      </c>
      <c r="G479" s="87">
        <v>4</v>
      </c>
      <c r="H479" s="87"/>
    </row>
    <row r="480" spans="1:8" ht="15">
      <c r="A480" s="36"/>
      <c r="B480" s="37" t="s">
        <v>272</v>
      </c>
      <c r="C480" s="36" t="s">
        <v>697</v>
      </c>
      <c r="D480" s="36" t="s">
        <v>230</v>
      </c>
      <c r="E480" s="87">
        <v>0.25</v>
      </c>
      <c r="F480" s="36">
        <v>17</v>
      </c>
      <c r="G480" s="87">
        <v>4.25</v>
      </c>
      <c r="H480" s="87"/>
    </row>
    <row r="481" spans="1:8" ht="15">
      <c r="A481" s="88"/>
      <c r="B481" s="89"/>
      <c r="C481" s="90" t="s">
        <v>698</v>
      </c>
      <c r="D481" s="90" t="s">
        <v>269</v>
      </c>
      <c r="E481" s="91" t="s">
        <v>269</v>
      </c>
      <c r="F481" s="90"/>
      <c r="G481" s="91">
        <f>SUM(G479:G480)</f>
        <v>8.25</v>
      </c>
      <c r="H481" s="91">
        <f>SUM(H479:H480)</f>
        <v>0</v>
      </c>
    </row>
    <row r="482" spans="1:8" ht="15">
      <c r="A482" s="36">
        <v>43200</v>
      </c>
      <c r="B482" s="37">
        <v>2</v>
      </c>
      <c r="C482" s="36" t="s">
        <v>231</v>
      </c>
      <c r="D482" s="36"/>
      <c r="E482" s="87"/>
      <c r="F482" s="36"/>
      <c r="G482" s="87">
        <f>G485</f>
        <v>3.75</v>
      </c>
      <c r="H482" s="87">
        <f>H485</f>
        <v>0.07059</v>
      </c>
    </row>
    <row r="483" spans="1:8" ht="15">
      <c r="A483" s="36"/>
      <c r="B483" s="37" t="s">
        <v>270</v>
      </c>
      <c r="C483" s="36" t="s">
        <v>699</v>
      </c>
      <c r="D483" s="36" t="s">
        <v>233</v>
      </c>
      <c r="E483" s="87">
        <v>0.2</v>
      </c>
      <c r="F483" s="36">
        <v>6</v>
      </c>
      <c r="G483" s="87">
        <v>1.2</v>
      </c>
      <c r="H483" s="87">
        <v>0.07059</v>
      </c>
    </row>
    <row r="484" spans="1:8" ht="15">
      <c r="A484" s="36"/>
      <c r="B484" s="37" t="s">
        <v>272</v>
      </c>
      <c r="C484" s="36" t="s">
        <v>700</v>
      </c>
      <c r="D484" s="36" t="s">
        <v>233</v>
      </c>
      <c r="E484" s="87">
        <v>0.025</v>
      </c>
      <c r="F484" s="36">
        <v>102</v>
      </c>
      <c r="G484" s="87">
        <v>2.55</v>
      </c>
      <c r="H484" s="87"/>
    </row>
    <row r="485" spans="1:8" ht="15">
      <c r="A485" s="88"/>
      <c r="B485" s="89"/>
      <c r="C485" s="90" t="s">
        <v>701</v>
      </c>
      <c r="D485" s="90" t="s">
        <v>269</v>
      </c>
      <c r="E485" s="91" t="s">
        <v>269</v>
      </c>
      <c r="F485" s="90"/>
      <c r="G485" s="91">
        <f>SUM(G483:G484)</f>
        <v>3.75</v>
      </c>
      <c r="H485" s="91">
        <f>SUM(H483:H484)</f>
        <v>0.07059</v>
      </c>
    </row>
    <row r="486" spans="1:8" ht="15">
      <c r="A486" s="36">
        <v>43300</v>
      </c>
      <c r="B486" s="37">
        <v>3</v>
      </c>
      <c r="C486" s="36" t="s">
        <v>234</v>
      </c>
      <c r="D486" s="36"/>
      <c r="E486" s="87"/>
      <c r="F486" s="36"/>
      <c r="G486" s="87">
        <f>G490</f>
        <v>4.2</v>
      </c>
      <c r="H486" s="87"/>
    </row>
    <row r="487" spans="1:8" ht="15">
      <c r="A487" s="36"/>
      <c r="B487" s="37" t="s">
        <v>270</v>
      </c>
      <c r="C487" s="36" t="s">
        <v>702</v>
      </c>
      <c r="D487" s="36" t="s">
        <v>162</v>
      </c>
      <c r="E487" s="87">
        <v>0.05</v>
      </c>
      <c r="F487" s="36">
        <v>84</v>
      </c>
      <c r="G487" s="87">
        <v>4.2</v>
      </c>
      <c r="H487" s="87"/>
    </row>
    <row r="488" spans="1:8" ht="15">
      <c r="A488" s="36"/>
      <c r="B488" s="37" t="s">
        <v>272</v>
      </c>
      <c r="C488" s="36" t="s">
        <v>703</v>
      </c>
      <c r="D488" s="36" t="s">
        <v>162</v>
      </c>
      <c r="E488" s="87">
        <v>0.05</v>
      </c>
      <c r="F488" s="36">
        <v>0</v>
      </c>
      <c r="G488" s="87">
        <v>0</v>
      </c>
      <c r="H488" s="87"/>
    </row>
    <row r="489" spans="1:8" ht="15">
      <c r="A489" s="36"/>
      <c r="B489" s="37" t="s">
        <v>279</v>
      </c>
      <c r="C489" s="36" t="s">
        <v>704</v>
      </c>
      <c r="D489" s="36" t="s">
        <v>162</v>
      </c>
      <c r="E489" s="87">
        <v>0.5</v>
      </c>
      <c r="F489" s="36">
        <v>0</v>
      </c>
      <c r="G489" s="87">
        <v>0</v>
      </c>
      <c r="H489" s="87"/>
    </row>
    <row r="490" spans="1:8" ht="15">
      <c r="A490" s="88"/>
      <c r="B490" s="89"/>
      <c r="C490" s="90" t="s">
        <v>705</v>
      </c>
      <c r="D490" s="90" t="s">
        <v>269</v>
      </c>
      <c r="E490" s="91" t="s">
        <v>269</v>
      </c>
      <c r="F490" s="90"/>
      <c r="G490" s="91">
        <f>SUM(G487:G489)</f>
        <v>4.2</v>
      </c>
      <c r="H490" s="91">
        <f>SUM(H487:H489)</f>
        <v>0</v>
      </c>
    </row>
    <row r="491" spans="1:8" ht="15">
      <c r="A491" s="36">
        <v>43400</v>
      </c>
      <c r="B491" s="37">
        <v>4</v>
      </c>
      <c r="C491" s="36" t="s">
        <v>236</v>
      </c>
      <c r="D491" s="36"/>
      <c r="E491" s="87"/>
      <c r="F491" s="36"/>
      <c r="G491" s="87">
        <f>G494</f>
        <v>0</v>
      </c>
      <c r="H491" s="87"/>
    </row>
    <row r="492" spans="1:8" ht="15">
      <c r="A492" s="36">
        <v>43410</v>
      </c>
      <c r="B492" s="37" t="s">
        <v>68</v>
      </c>
      <c r="C492" s="36" t="s">
        <v>706</v>
      </c>
      <c r="D492" s="36" t="s">
        <v>82</v>
      </c>
      <c r="E492" s="87">
        <v>2.25</v>
      </c>
      <c r="F492" s="36">
        <v>0</v>
      </c>
      <c r="G492" s="87">
        <v>0</v>
      </c>
      <c r="H492" s="87"/>
    </row>
    <row r="493" spans="1:8" ht="15">
      <c r="A493" s="36">
        <v>43420</v>
      </c>
      <c r="B493" s="37" t="s">
        <v>72</v>
      </c>
      <c r="C493" s="36" t="s">
        <v>707</v>
      </c>
      <c r="D493" s="36" t="s">
        <v>82</v>
      </c>
      <c r="E493" s="87">
        <v>3.25</v>
      </c>
      <c r="F493" s="36">
        <v>0</v>
      </c>
      <c r="G493" s="87">
        <v>0</v>
      </c>
      <c r="H493" s="87"/>
    </row>
    <row r="494" spans="1:8" ht="15">
      <c r="A494" s="88"/>
      <c r="B494" s="89"/>
      <c r="C494" s="90" t="s">
        <v>708</v>
      </c>
      <c r="D494" s="90" t="s">
        <v>269</v>
      </c>
      <c r="E494" s="91" t="s">
        <v>269</v>
      </c>
      <c r="F494" s="90"/>
      <c r="G494" s="91">
        <v>0</v>
      </c>
      <c r="H494" s="91">
        <v>0</v>
      </c>
    </row>
    <row r="495" spans="1:8" ht="15">
      <c r="A495" s="36">
        <v>43500</v>
      </c>
      <c r="B495" s="37">
        <v>5</v>
      </c>
      <c r="C495" s="36" t="s">
        <v>238</v>
      </c>
      <c r="D495" s="36"/>
      <c r="E495" s="87"/>
      <c r="F495" s="36"/>
      <c r="G495" s="87">
        <f>G500</f>
        <v>2</v>
      </c>
      <c r="H495" s="87"/>
    </row>
    <row r="496" spans="1:8" ht="15">
      <c r="A496" s="36">
        <v>43510</v>
      </c>
      <c r="B496" s="37" t="s">
        <v>709</v>
      </c>
      <c r="C496" s="36" t="s">
        <v>710</v>
      </c>
      <c r="D496" s="36" t="s">
        <v>82</v>
      </c>
      <c r="E496" s="87">
        <v>1</v>
      </c>
      <c r="F496" s="36">
        <v>1</v>
      </c>
      <c r="G496" s="87">
        <v>1</v>
      </c>
      <c r="H496" s="87"/>
    </row>
    <row r="497" spans="1:8" ht="15">
      <c r="A497" s="36"/>
      <c r="B497" s="37" t="s">
        <v>711</v>
      </c>
      <c r="C497" s="36" t="s">
        <v>712</v>
      </c>
      <c r="D497" s="36" t="s">
        <v>82</v>
      </c>
      <c r="E497" s="87">
        <v>0.75</v>
      </c>
      <c r="F497" s="36">
        <v>0</v>
      </c>
      <c r="G497" s="87">
        <v>0</v>
      </c>
      <c r="H497" s="87"/>
    </row>
    <row r="498" spans="1:8" ht="15">
      <c r="A498" s="36">
        <v>43520</v>
      </c>
      <c r="B498" s="37" t="s">
        <v>296</v>
      </c>
      <c r="C498" s="36" t="s">
        <v>713</v>
      </c>
      <c r="D498" s="36" t="s">
        <v>82</v>
      </c>
      <c r="E498" s="87">
        <v>1</v>
      </c>
      <c r="F498" s="36">
        <v>1</v>
      </c>
      <c r="G498" s="87">
        <v>1</v>
      </c>
      <c r="H498" s="87"/>
    </row>
    <row r="499" spans="1:8" ht="15">
      <c r="A499" s="36">
        <v>43530</v>
      </c>
      <c r="B499" s="37" t="s">
        <v>299</v>
      </c>
      <c r="C499" s="36" t="s">
        <v>714</v>
      </c>
      <c r="D499" s="36" t="s">
        <v>82</v>
      </c>
      <c r="E499" s="87">
        <v>2.25</v>
      </c>
      <c r="F499" s="36">
        <v>0</v>
      </c>
      <c r="G499" s="87">
        <v>0</v>
      </c>
      <c r="H499" s="87"/>
    </row>
    <row r="500" spans="1:8" ht="15">
      <c r="A500" s="88"/>
      <c r="B500" s="89"/>
      <c r="C500" s="90" t="s">
        <v>715</v>
      </c>
      <c r="D500" s="90" t="s">
        <v>269</v>
      </c>
      <c r="E500" s="91" t="s">
        <v>269</v>
      </c>
      <c r="F500" s="90"/>
      <c r="G500" s="91">
        <f>SUM(G496:G499)</f>
        <v>2</v>
      </c>
      <c r="H500" s="91">
        <f>SUM(H496:H499)</f>
        <v>0</v>
      </c>
    </row>
    <row r="501" spans="1:8" ht="15">
      <c r="A501" s="36">
        <v>41330</v>
      </c>
      <c r="B501" s="37" t="s">
        <v>195</v>
      </c>
      <c r="C501" s="36" t="s">
        <v>196</v>
      </c>
      <c r="D501" s="36"/>
      <c r="E501" s="87"/>
      <c r="F501" s="36"/>
      <c r="G501" s="87">
        <f>G506</f>
        <v>1</v>
      </c>
      <c r="H501" s="87"/>
    </row>
    <row r="502" spans="1:8" ht="15">
      <c r="A502" s="36"/>
      <c r="B502" s="37"/>
      <c r="C502" s="36" t="s">
        <v>716</v>
      </c>
      <c r="D502" s="36" t="s">
        <v>82</v>
      </c>
      <c r="E502" s="87">
        <v>1.2</v>
      </c>
      <c r="F502" s="36">
        <v>0</v>
      </c>
      <c r="G502" s="87">
        <v>0</v>
      </c>
      <c r="H502" s="87"/>
    </row>
    <row r="503" spans="1:8" ht="15">
      <c r="A503" s="36"/>
      <c r="B503" s="37"/>
      <c r="C503" s="36" t="s">
        <v>717</v>
      </c>
      <c r="D503" s="36" t="s">
        <v>82</v>
      </c>
      <c r="E503" s="87">
        <v>40</v>
      </c>
      <c r="F503" s="36">
        <v>1</v>
      </c>
      <c r="G503" s="87">
        <v>1</v>
      </c>
      <c r="H503" s="87"/>
    </row>
    <row r="504" spans="1:8" ht="15">
      <c r="A504" s="36"/>
      <c r="B504" s="37"/>
      <c r="C504" s="36" t="s">
        <v>718</v>
      </c>
      <c r="D504" s="36" t="s">
        <v>32</v>
      </c>
      <c r="E504" s="87">
        <v>1.25</v>
      </c>
      <c r="F504" s="36">
        <v>0</v>
      </c>
      <c r="G504" s="87">
        <v>0</v>
      </c>
      <c r="H504" s="87"/>
    </row>
    <row r="505" spans="1:8" ht="15">
      <c r="A505" s="36"/>
      <c r="B505" s="37"/>
      <c r="C505" s="36" t="s">
        <v>719</v>
      </c>
      <c r="D505" s="36" t="s">
        <v>82</v>
      </c>
      <c r="E505" s="87">
        <v>2</v>
      </c>
      <c r="F505" s="36">
        <v>0</v>
      </c>
      <c r="G505" s="87">
        <v>0</v>
      </c>
      <c r="H505" s="87"/>
    </row>
    <row r="506" spans="1:8" ht="15">
      <c r="A506" s="88"/>
      <c r="B506" s="89"/>
      <c r="C506" s="90" t="s">
        <v>607</v>
      </c>
      <c r="D506" s="90" t="s">
        <v>269</v>
      </c>
      <c r="E506" s="91" t="s">
        <v>269</v>
      </c>
      <c r="F506" s="90"/>
      <c r="G506" s="91">
        <f>SUM(G502:G505)</f>
        <v>1</v>
      </c>
      <c r="H506" s="91">
        <f>SUM(H502:H505)</f>
        <v>0</v>
      </c>
    </row>
    <row r="507" spans="1:8" ht="15">
      <c r="A507" s="36">
        <v>43600</v>
      </c>
      <c r="B507" s="37">
        <v>6</v>
      </c>
      <c r="C507" s="36" t="s">
        <v>242</v>
      </c>
      <c r="D507" s="36" t="s">
        <v>28</v>
      </c>
      <c r="E507" s="87">
        <v>0.35</v>
      </c>
      <c r="F507" s="36">
        <v>0</v>
      </c>
      <c r="G507" s="87">
        <v>0</v>
      </c>
      <c r="H507" s="87"/>
    </row>
    <row r="508" spans="1:8" ht="15">
      <c r="A508" s="88"/>
      <c r="B508" s="89"/>
      <c r="C508" s="90" t="s">
        <v>720</v>
      </c>
      <c r="D508" s="90"/>
      <c r="E508" s="91"/>
      <c r="F508" s="90"/>
      <c r="G508" s="91">
        <f>G507</f>
        <v>0</v>
      </c>
      <c r="H508" s="91">
        <f>H507</f>
        <v>0</v>
      </c>
    </row>
    <row r="509" spans="1:8" ht="15">
      <c r="A509" s="36"/>
      <c r="B509" s="37"/>
      <c r="C509" s="36" t="s">
        <v>721</v>
      </c>
      <c r="D509" s="36"/>
      <c r="E509" s="87"/>
      <c r="F509" s="36"/>
      <c r="G509" s="87">
        <f>G278+G223+G139+G5</f>
        <v>1099.897</v>
      </c>
      <c r="H509" s="87"/>
    </row>
    <row r="510" ht="15">
      <c r="C510" s="72" t="s">
        <v>269</v>
      </c>
    </row>
    <row r="511" ht="15">
      <c r="C511" s="72" t="s">
        <v>269</v>
      </c>
    </row>
    <row r="512" ht="15">
      <c r="C512" s="72" t="s">
        <v>269</v>
      </c>
    </row>
    <row r="513" ht="15">
      <c r="C513" s="72" t="s">
        <v>269</v>
      </c>
    </row>
    <row r="514" ht="15">
      <c r="C514" s="72" t="s">
        <v>269</v>
      </c>
    </row>
    <row r="515" ht="15">
      <c r="C515" s="72" t="s">
        <v>269</v>
      </c>
    </row>
    <row r="516" ht="15">
      <c r="C516" s="72" t="s">
        <v>269</v>
      </c>
    </row>
    <row r="517" spans="3:4" ht="15" hidden="1">
      <c r="C517" s="72" t="s">
        <v>246</v>
      </c>
      <c r="D517" s="72" t="s">
        <v>269</v>
      </c>
    </row>
    <row r="518" ht="15" hidden="1">
      <c r="C518" s="72" t="s">
        <v>722</v>
      </c>
    </row>
    <row r="519" ht="15" hidden="1">
      <c r="C519" s="72" t="s">
        <v>723</v>
      </c>
    </row>
    <row r="520" ht="15" hidden="1">
      <c r="C520" s="72" t="s">
        <v>724</v>
      </c>
    </row>
    <row r="521" ht="15" hidden="1">
      <c r="C521" s="72" t="s">
        <v>725</v>
      </c>
    </row>
    <row r="522" ht="15" hidden="1">
      <c r="C522" s="72" t="s">
        <v>726</v>
      </c>
    </row>
    <row r="523" ht="15" hidden="1">
      <c r="C523" s="72" t="s">
        <v>727</v>
      </c>
    </row>
    <row r="524" ht="15" hidden="1">
      <c r="C524" s="72" t="s">
        <v>728</v>
      </c>
    </row>
    <row r="525" ht="15" hidden="1">
      <c r="C525" s="72" t="s">
        <v>729</v>
      </c>
    </row>
    <row r="526" ht="15" hidden="1">
      <c r="C526" s="72" t="s">
        <v>730</v>
      </c>
    </row>
    <row r="527" ht="15" hidden="1">
      <c r="C527" s="72" t="s">
        <v>731</v>
      </c>
    </row>
    <row r="528" ht="15" hidden="1">
      <c r="C528" s="72" t="s">
        <v>732</v>
      </c>
    </row>
    <row r="529" ht="15" hidden="1">
      <c r="C529" s="72" t="s">
        <v>733</v>
      </c>
    </row>
    <row r="530" ht="15" hidden="1">
      <c r="C530" s="72" t="s">
        <v>734</v>
      </c>
    </row>
    <row r="531" ht="15" hidden="1">
      <c r="C531" s="72" t="s">
        <v>735</v>
      </c>
    </row>
    <row r="532" ht="15" hidden="1">
      <c r="C532" s="72" t="s">
        <v>736</v>
      </c>
    </row>
    <row r="533" ht="15" hidden="1">
      <c r="C533" s="72" t="s">
        <v>737</v>
      </c>
    </row>
    <row r="534" ht="15" hidden="1">
      <c r="C534" s="72" t="s">
        <v>738</v>
      </c>
    </row>
    <row r="535" ht="15" hidden="1">
      <c r="C535" s="72" t="s">
        <v>739</v>
      </c>
    </row>
    <row r="536" ht="15" hidden="1">
      <c r="C536" s="72" t="s">
        <v>740</v>
      </c>
    </row>
    <row r="537" ht="15" hidden="1">
      <c r="C537" s="72" t="s">
        <v>741</v>
      </c>
    </row>
    <row r="538" ht="15" hidden="1">
      <c r="C538" s="72" t="s">
        <v>742</v>
      </c>
    </row>
    <row r="539" ht="15" hidden="1">
      <c r="C539" s="72" t="s">
        <v>743</v>
      </c>
    </row>
    <row r="540" ht="15" hidden="1">
      <c r="C540" s="72" t="s">
        <v>744</v>
      </c>
    </row>
    <row r="541" ht="15" hidden="1">
      <c r="C541" s="72" t="s">
        <v>745</v>
      </c>
    </row>
    <row r="542" ht="15" hidden="1">
      <c r="C542" s="72" t="s">
        <v>746</v>
      </c>
    </row>
    <row r="543" ht="15" hidden="1">
      <c r="C543" s="72" t="s">
        <v>747</v>
      </c>
    </row>
    <row r="544" ht="15" hidden="1">
      <c r="C544" s="72" t="s">
        <v>748</v>
      </c>
    </row>
    <row r="545" ht="15" hidden="1">
      <c r="C545" s="72" t="s">
        <v>749</v>
      </c>
    </row>
    <row r="546" ht="15" hidden="1">
      <c r="C546" s="72" t="s">
        <v>750</v>
      </c>
    </row>
    <row r="547" ht="15" hidden="1">
      <c r="C547" s="72" t="s">
        <v>751</v>
      </c>
    </row>
    <row r="548" ht="15" hidden="1">
      <c r="C548" s="72" t="s">
        <v>752</v>
      </c>
    </row>
    <row r="549" spans="3:4" ht="15" hidden="1">
      <c r="C549" s="72" t="s">
        <v>753</v>
      </c>
      <c r="D549" s="72" t="s">
        <v>269</v>
      </c>
    </row>
    <row r="550" ht="15" hidden="1">
      <c r="C550" s="72" t="s">
        <v>754</v>
      </c>
    </row>
    <row r="551" ht="15" hidden="1">
      <c r="C551" s="72" t="s">
        <v>755</v>
      </c>
    </row>
    <row r="552" ht="15" hidden="1">
      <c r="C552" s="72" t="s">
        <v>756</v>
      </c>
    </row>
    <row r="553" ht="15" hidden="1">
      <c r="C553" s="72" t="s">
        <v>757</v>
      </c>
    </row>
    <row r="554" ht="15" hidden="1">
      <c r="C554" s="72" t="s">
        <v>758</v>
      </c>
    </row>
    <row r="555" ht="15" hidden="1">
      <c r="C555" s="72" t="s">
        <v>759</v>
      </c>
    </row>
    <row r="556" ht="15" hidden="1">
      <c r="C556" s="72" t="s">
        <v>760</v>
      </c>
    </row>
    <row r="557" ht="15" hidden="1">
      <c r="C557" s="72" t="s">
        <v>761</v>
      </c>
    </row>
    <row r="558" ht="15" hidden="1">
      <c r="C558" s="72" t="s">
        <v>762</v>
      </c>
    </row>
    <row r="559" ht="15" hidden="1">
      <c r="C559" s="72" t="s">
        <v>763</v>
      </c>
    </row>
    <row r="560" ht="15" hidden="1">
      <c r="C560" s="72" t="s">
        <v>764</v>
      </c>
    </row>
    <row r="561" ht="15" hidden="1">
      <c r="C561" s="72" t="s">
        <v>765</v>
      </c>
    </row>
    <row r="562" ht="15" hidden="1">
      <c r="C562" s="72" t="s">
        <v>766</v>
      </c>
    </row>
    <row r="563" ht="15" hidden="1">
      <c r="C563" s="72" t="s">
        <v>767</v>
      </c>
    </row>
    <row r="564" ht="15" hidden="1">
      <c r="C564" s="72" t="s">
        <v>768</v>
      </c>
    </row>
    <row r="565" ht="15" hidden="1">
      <c r="C565" s="72" t="s">
        <v>769</v>
      </c>
    </row>
    <row r="566" ht="15" hidden="1">
      <c r="C566" s="72" t="s">
        <v>770</v>
      </c>
    </row>
    <row r="567" ht="15" hidden="1">
      <c r="C567" s="72" t="s">
        <v>771</v>
      </c>
    </row>
    <row r="568" ht="15" hidden="1">
      <c r="C568" s="72" t="s">
        <v>772</v>
      </c>
    </row>
    <row r="569" ht="15" hidden="1">
      <c r="C569" s="72" t="s">
        <v>773</v>
      </c>
    </row>
    <row r="570" ht="15" hidden="1">
      <c r="C570" s="72" t="s">
        <v>774</v>
      </c>
    </row>
    <row r="571" ht="15" hidden="1">
      <c r="C571" s="72" t="s">
        <v>775</v>
      </c>
    </row>
    <row r="572" ht="15" hidden="1">
      <c r="C572" s="72" t="s">
        <v>776</v>
      </c>
    </row>
    <row r="573" ht="15" hidden="1">
      <c r="C573" s="72" t="s">
        <v>777</v>
      </c>
    </row>
    <row r="574" ht="15" hidden="1">
      <c r="C574" s="72" t="s">
        <v>778</v>
      </c>
    </row>
    <row r="575" ht="15" hidden="1">
      <c r="C575" s="72" t="s">
        <v>779</v>
      </c>
    </row>
    <row r="576" ht="15" hidden="1">
      <c r="C576" s="72" t="s">
        <v>780</v>
      </c>
    </row>
    <row r="577" ht="15" hidden="1">
      <c r="C577" s="72" t="s">
        <v>781</v>
      </c>
    </row>
    <row r="578" ht="15" hidden="1">
      <c r="C578" s="72" t="s">
        <v>782</v>
      </c>
    </row>
    <row r="579" ht="15" hidden="1">
      <c r="C579" s="72" t="s">
        <v>783</v>
      </c>
    </row>
    <row r="580" ht="15" hidden="1">
      <c r="C580" s="72" t="s">
        <v>784</v>
      </c>
    </row>
    <row r="581" ht="15" hidden="1">
      <c r="C581" s="72" t="s">
        <v>785</v>
      </c>
    </row>
    <row r="582" ht="15" hidden="1">
      <c r="C582" s="72" t="s">
        <v>786</v>
      </c>
    </row>
    <row r="583" spans="3:4" ht="15" hidden="1">
      <c r="C583" s="72" t="s">
        <v>787</v>
      </c>
      <c r="D583" s="72" t="s">
        <v>269</v>
      </c>
    </row>
    <row r="584" ht="15" hidden="1">
      <c r="C584" s="72" t="s">
        <v>788</v>
      </c>
    </row>
    <row r="585" ht="15" hidden="1">
      <c r="C585" s="72" t="s">
        <v>789</v>
      </c>
    </row>
    <row r="586" ht="15" hidden="1">
      <c r="C586" s="72" t="s">
        <v>790</v>
      </c>
    </row>
    <row r="587" spans="3:4" ht="15" hidden="1">
      <c r="C587" s="72" t="s">
        <v>791</v>
      </c>
      <c r="D587" s="72" t="s">
        <v>269</v>
      </c>
    </row>
    <row r="588" ht="15" hidden="1">
      <c r="C588" s="72" t="s">
        <v>792</v>
      </c>
    </row>
    <row r="589" ht="15" hidden="1">
      <c r="C589" s="72" t="s">
        <v>793</v>
      </c>
    </row>
    <row r="590" ht="15" hidden="1">
      <c r="C590" s="72" t="s">
        <v>794</v>
      </c>
    </row>
    <row r="591" ht="15" hidden="1">
      <c r="C591" s="72" t="s">
        <v>795</v>
      </c>
    </row>
    <row r="592" ht="15" hidden="1">
      <c r="C592" s="72" t="s">
        <v>796</v>
      </c>
    </row>
    <row r="593" spans="3:4" ht="15" hidden="1">
      <c r="C593" s="72" t="s">
        <v>797</v>
      </c>
      <c r="D593" s="72" t="s">
        <v>269</v>
      </c>
    </row>
    <row r="594" ht="15" hidden="1">
      <c r="C594" s="72" t="s">
        <v>798</v>
      </c>
    </row>
    <row r="595" ht="15" hidden="1">
      <c r="C595" s="72" t="s">
        <v>799</v>
      </c>
    </row>
    <row r="596" ht="15" hidden="1">
      <c r="C596" s="72" t="s">
        <v>800</v>
      </c>
    </row>
    <row r="597" ht="15" hidden="1">
      <c r="C597" s="72" t="s">
        <v>801</v>
      </c>
    </row>
    <row r="598" ht="15" hidden="1">
      <c r="C598" s="72" t="s">
        <v>802</v>
      </c>
    </row>
    <row r="599" ht="15" hidden="1">
      <c r="C599" s="72" t="s">
        <v>803</v>
      </c>
    </row>
    <row r="600" spans="3:4" ht="15" hidden="1">
      <c r="C600" s="72" t="s">
        <v>804</v>
      </c>
      <c r="D600" s="72" t="s">
        <v>269</v>
      </c>
    </row>
    <row r="601" ht="15" hidden="1">
      <c r="C601" s="72" t="s">
        <v>805</v>
      </c>
    </row>
    <row r="602" ht="15" hidden="1">
      <c r="C602" s="72" t="s">
        <v>806</v>
      </c>
    </row>
    <row r="603" ht="15" hidden="1">
      <c r="C603" s="72" t="s">
        <v>807</v>
      </c>
    </row>
    <row r="604" ht="15" hidden="1">
      <c r="C604" s="72" t="s">
        <v>808</v>
      </c>
    </row>
    <row r="605" ht="15" hidden="1">
      <c r="C605" s="72" t="s">
        <v>809</v>
      </c>
    </row>
    <row r="606" spans="3:4" ht="15" hidden="1">
      <c r="C606" s="72" t="s">
        <v>810</v>
      </c>
      <c r="D606" s="72" t="s">
        <v>269</v>
      </c>
    </row>
    <row r="607" ht="15" hidden="1">
      <c r="C607" s="72" t="s">
        <v>811</v>
      </c>
    </row>
    <row r="608" ht="15" hidden="1">
      <c r="C608" s="72" t="s">
        <v>812</v>
      </c>
    </row>
    <row r="609" ht="15" hidden="1">
      <c r="C609" s="72" t="s">
        <v>813</v>
      </c>
    </row>
    <row r="610" ht="15" hidden="1">
      <c r="C610" s="72" t="s">
        <v>814</v>
      </c>
    </row>
    <row r="611" ht="15" hidden="1">
      <c r="C611" s="72" t="s">
        <v>815</v>
      </c>
    </row>
    <row r="612" ht="15" hidden="1">
      <c r="C612" s="72" t="s">
        <v>816</v>
      </c>
    </row>
    <row r="613" ht="15" hidden="1"/>
    <row r="614" ht="15" hidden="1"/>
    <row r="615" ht="15" hidden="1"/>
    <row r="616" ht="15" hidden="1"/>
    <row r="617" ht="15" hidden="1">
      <c r="C617" s="127" t="s">
        <v>246</v>
      </c>
    </row>
    <row r="618" ht="15" hidden="1">
      <c r="C618" s="127" t="s">
        <v>247</v>
      </c>
    </row>
    <row r="619" ht="15" hidden="1">
      <c r="C619" s="127" t="s">
        <v>248</v>
      </c>
    </row>
    <row r="620" ht="15" hidden="1">
      <c r="C620" s="127" t="s">
        <v>249</v>
      </c>
    </row>
    <row r="621" ht="15" hidden="1">
      <c r="C621" s="127" t="s">
        <v>250</v>
      </c>
    </row>
    <row r="622" ht="15" hidden="1">
      <c r="C622" s="127" t="s">
        <v>251</v>
      </c>
    </row>
    <row r="623" ht="15" hidden="1"/>
  </sheetData>
  <sheetProtection/>
  <mergeCells count="6">
    <mergeCell ref="A2:A4"/>
    <mergeCell ref="B2:G2"/>
    <mergeCell ref="B3:B4"/>
    <mergeCell ref="D3:E3"/>
    <mergeCell ref="B1:E1"/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2016-11-02T05:35:15Z</dcterms:modified>
  <cp:category/>
  <cp:version/>
  <cp:contentType/>
  <cp:contentStatus/>
</cp:coreProperties>
</file>